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  <Override PartName="/xl/commentsmeta6" ContentType="application/binary"/>
  <Override PartName="/xl/commentsmeta7" ContentType="application/binary"/>
  <Override PartName="/xl/commentsmeta8" ContentType="application/binary"/>
  <Override PartName="/xl/commentsmeta9" ContentType="application/binary"/>
  <Override PartName="/xl/commentsmeta10" ContentType="application/binary"/>
  <Override PartName="/xl/commentsmeta11" ContentType="application/binary"/>
  <Override PartName="/xl/commentsmeta12" ContentType="application/binary"/>
  <Override PartName="/xl/commentsmeta13" ContentType="application/binary"/>
  <Override PartName="/xl/commentsmeta14" ContentType="application/binary"/>
  <Override PartName="/xl/commentsmeta15" ContentType="application/binary"/>
  <Override PartName="/xl/commentsmeta16" ContentType="application/binary"/>
  <Override PartName="/xl/commentsmeta17" ContentType="application/binary"/>
  <Override PartName="/xl/commentsmeta18" ContentType="application/binary"/>
  <Override PartName="/xl/commentsmeta19" ContentType="application/binary"/>
  <Override PartName="/xl/commentsmeta20" ContentType="application/binary"/>
  <Override PartName="/xl/commentsmeta21" ContentType="application/binary"/>
  <Override PartName="/xl/commentsmeta22" ContentType="application/binary"/>
  <Override PartName="/xl/commentsmeta23" ContentType="application/binary"/>
  <Override PartName="/xl/commentsmeta24" ContentType="application/binary"/>
  <Override PartName="/xl/commentsmeta25" ContentType="application/binary"/>
  <Override PartName="/xl/commentsmeta26" ContentType="application/binary"/>
  <Override PartName="/xl/commentsmeta27" ContentType="application/binary"/>
  <Override PartName="/xl/commentsmeta28" ContentType="application/binary"/>
  <Override PartName="/xl/commentsmeta29" ContentType="application/binary"/>
  <Override PartName="/xl/commentsmeta30" ContentType="application/binary"/>
  <Override PartName="/xl/commentsmeta31" ContentType="application/binary"/>
  <Override PartName="/xl/commentsmeta32" ContentType="application/binary"/>
  <Override PartName="/xl/commentsmeta33" ContentType="application/binary"/>
  <Override PartName="/xl/commentsmeta34" ContentType="application/binary"/>
  <Override PartName="/xl/commentsmeta35" ContentType="application/binary"/>
  <Override PartName="/xl/commentsmeta36" ContentType="application/binary"/>
  <Override PartName="/xl/commentsmeta37" ContentType="application/binary"/>
  <Override PartName="/xl/commentsmeta38" ContentType="application/binary"/>
  <Override PartName="/xl/commentsmeta39" ContentType="application/binary"/>
  <Override PartName="/xl/commentsmeta40" ContentType="application/binary"/>
  <Override PartName="/xl/commentsmeta41" ContentType="application/binary"/>
  <Override PartName="/xl/commentsmeta42" ContentType="application/binary"/>
  <Override PartName="/xl/commentsmeta43" ContentType="application/binary"/>
  <Override PartName="/xl/commentsmeta44" ContentType="application/binary"/>
  <Override PartName="/xl/commentsmeta45" ContentType="application/binary"/>
  <Override PartName="/xl/commentsmeta46" ContentType="application/binary"/>
  <Override PartName="/xl/commentsmeta47" ContentType="application/binary"/>
  <Override PartName="/xl/commentsmeta48" ContentType="application/binary"/>
  <Override PartName="/xl/commentsmeta49" ContentType="application/binary"/>
  <Override PartName="/xl/commentsmeta5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veline.vanfraussen\Downloads\"/>
    </mc:Choice>
  </mc:AlternateContent>
  <xr:revisionPtr revIDLastSave="0" documentId="13_ncr:1_{E016D346-8020-42F7-A2A8-ED9FBDF83E8F}" xr6:coauthVersionLast="47" xr6:coauthVersionMax="47" xr10:uidLastSave="{00000000-0000-0000-0000-000000000000}"/>
  <bookViews>
    <workbookView xWindow="-120" yWindow="-120" windowWidth="29040" windowHeight="15840" firstSheet="10" activeTab="12" xr2:uid="{00000000-000D-0000-FFFF-FFFF00000000}"/>
  </bookViews>
  <sheets>
    <sheet name="VOOR JE BEGINT" sheetId="57" r:id="rId1"/>
    <sheet name="RSZ-tarieven" sheetId="1" r:id="rId2"/>
    <sheet name="structurele RSZ korting" sheetId="2" r:id="rId3"/>
    <sheet name="doelgroepvermindering k'naars" sheetId="3" r:id="rId4"/>
    <sheet name="TEMPLATE 1 bediende maandloon" sheetId="4" r:id="rId5"/>
    <sheet name="TEMPLATE 2 bediende dagloon" sheetId="5" r:id="rId6"/>
    <sheet name="TEMPLATE 3 kunstenaar MAANDloon" sheetId="6" r:id="rId7"/>
    <sheet name="TEMPLATE 4 kunstenaar DAGloon" sheetId="7" r:id="rId8"/>
    <sheet name="TEMPLATE 5 kunstenaar UURloon" sheetId="8" r:id="rId9"/>
    <sheet name="TEMPLATE 6 dienstvergoeding" sheetId="9" r:id="rId10"/>
    <sheet name="TEMPLATE 7 arbeider MAANDloon" sheetId="10" r:id="rId11"/>
    <sheet name="TEMPLATE 8 arbeider UURloon" sheetId="11" r:id="rId12"/>
    <sheet name=" TOTAAL 2026" sheetId="12" r:id="rId13"/>
    <sheet name="totaal per functie" sheetId="13" r:id="rId14"/>
    <sheet name="totaal per productie" sheetId="14" r:id="rId15"/>
    <sheet name="bediende 1A" sheetId="15" r:id="rId16"/>
    <sheet name="bediende 1B" sheetId="16" r:id="rId17"/>
    <sheet name="bediende 1C" sheetId="17" r:id="rId18"/>
    <sheet name="bediende 1D" sheetId="18" r:id="rId19"/>
    <sheet name="bediende 1E" sheetId="19" r:id="rId20"/>
    <sheet name="bediende 2A" sheetId="20" r:id="rId21"/>
    <sheet name="bediende 2B" sheetId="21" r:id="rId22"/>
    <sheet name="bediende 2C" sheetId="22" r:id="rId23"/>
    <sheet name="bediende 2D" sheetId="23" r:id="rId24"/>
    <sheet name="bediende 2E" sheetId="24" r:id="rId25"/>
    <sheet name="kunstenaar 3A" sheetId="25" r:id="rId26"/>
    <sheet name="kunstenaar 3B" sheetId="26" r:id="rId27"/>
    <sheet name="kunstenaar 3C" sheetId="27" r:id="rId28"/>
    <sheet name="kunstenaar 3D" sheetId="28" r:id="rId29"/>
    <sheet name="kunstenaar 3E" sheetId="29" r:id="rId30"/>
    <sheet name="kunstenaar 4A" sheetId="30" r:id="rId31"/>
    <sheet name="kunstenaar 4B" sheetId="31" r:id="rId32"/>
    <sheet name="kunstenaar 4C" sheetId="32" r:id="rId33"/>
    <sheet name="kunstenaar 4D" sheetId="33" r:id="rId34"/>
    <sheet name="kunstenaar 4E" sheetId="34" r:id="rId35"/>
    <sheet name="kunstenaar 5A" sheetId="35" r:id="rId36"/>
    <sheet name="kunstenaar 5B" sheetId="36" r:id="rId37"/>
    <sheet name="kunstenaar 5C" sheetId="37" r:id="rId38"/>
    <sheet name="kunstenaar 5D" sheetId="38" r:id="rId39"/>
    <sheet name="kunstenaar 5E" sheetId="39" r:id="rId40"/>
    <sheet name="kunstenaar 6A" sheetId="40" r:id="rId41"/>
    <sheet name="kunstenaar 6B" sheetId="41" r:id="rId42"/>
    <sheet name="kunstenaar 6C" sheetId="42" r:id="rId43"/>
    <sheet name="kunstenaar 6D" sheetId="43" r:id="rId44"/>
    <sheet name="kunstenaar 6E" sheetId="44" r:id="rId45"/>
    <sheet name="arbeider 7A" sheetId="45" r:id="rId46"/>
    <sheet name="arbeider 7B" sheetId="46" r:id="rId47"/>
    <sheet name="arbeider 7C" sheetId="47" r:id="rId48"/>
    <sheet name="arbeider 7D" sheetId="48" r:id="rId49"/>
    <sheet name="arbeider 7E" sheetId="49" r:id="rId50"/>
    <sheet name="arbeider 8A" sheetId="50" r:id="rId51"/>
    <sheet name="arbeider 8B" sheetId="51" r:id="rId52"/>
    <sheet name="arbeider 8C" sheetId="52" r:id="rId53"/>
    <sheet name="arbeider 8D" sheetId="53" r:id="rId54"/>
    <sheet name="arbeider 8E" sheetId="54" r:id="rId55"/>
    <sheet name="lijsten" sheetId="55" r:id="rId56"/>
  </sheets>
  <definedNames>
    <definedName name="arbeiders">lijsten!$C$2:$C$25</definedName>
    <definedName name="arteisten">lijsten!$B$2:$B$26</definedName>
    <definedName name="artiesten">lijsten!$B$2:$B$26</definedName>
    <definedName name="bedienden">lijsten!$A$2:$A$25</definedName>
    <definedName name="CAO">#REF!</definedName>
    <definedName name="categorie">#REF!</definedName>
    <definedName name="kunstenaars">#REF!</definedName>
    <definedName name="productie">lijsten!$D$2:$D$25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9" roundtripDataSignature="AMtx7mhiTMcPBp7tHEGE0+cYkXkChEGDng=="/>
    </ext>
  </extLst>
</workbook>
</file>

<file path=xl/calcChain.xml><?xml version="1.0" encoding="utf-8"?>
<calcChain xmlns="http://schemas.openxmlformats.org/spreadsheetml/2006/main">
  <c r="B119" i="12" l="1"/>
  <c r="B94" i="12" s="1"/>
  <c r="B113" i="12"/>
  <c r="B109" i="12"/>
  <c r="B117" i="12"/>
  <c r="B101" i="12"/>
  <c r="B95" i="12"/>
  <c r="K37" i="54"/>
  <c r="K33" i="54"/>
  <c r="J33" i="54"/>
  <c r="C33" i="54"/>
  <c r="K32" i="54"/>
  <c r="K34" i="54" s="1"/>
  <c r="J32" i="54"/>
  <c r="J34" i="54" s="1"/>
  <c r="H32" i="54"/>
  <c r="H33" i="54" s="1"/>
  <c r="H34" i="54" s="1"/>
  <c r="G32" i="54"/>
  <c r="G33" i="54" s="1"/>
  <c r="C32" i="54"/>
  <c r="C37" i="54" s="1"/>
  <c r="B31" i="54"/>
  <c r="B30" i="54"/>
  <c r="B26" i="54"/>
  <c r="B25" i="54"/>
  <c r="B24" i="54"/>
  <c r="B23" i="54"/>
  <c r="B21" i="54"/>
  <c r="B20" i="54"/>
  <c r="B19" i="54"/>
  <c r="N32" i="54" s="1"/>
  <c r="H32" i="53"/>
  <c r="H33" i="53" s="1"/>
  <c r="B31" i="53"/>
  <c r="B30" i="53"/>
  <c r="B26" i="53"/>
  <c r="B25" i="53"/>
  <c r="B24" i="53"/>
  <c r="B23" i="53"/>
  <c r="B21" i="53"/>
  <c r="B20" i="53"/>
  <c r="B19" i="53"/>
  <c r="N32" i="53" s="1"/>
  <c r="B31" i="52"/>
  <c r="B30" i="52"/>
  <c r="B26" i="52"/>
  <c r="B25" i="52"/>
  <c r="B24" i="52"/>
  <c r="B23" i="52"/>
  <c r="B21" i="52"/>
  <c r="B20" i="52"/>
  <c r="B19" i="52"/>
  <c r="N32" i="52" s="1"/>
  <c r="K37" i="51"/>
  <c r="J33" i="51"/>
  <c r="H33" i="51"/>
  <c r="M32" i="51"/>
  <c r="M37" i="51" s="1"/>
  <c r="L32" i="51"/>
  <c r="K32" i="51"/>
  <c r="J32" i="51"/>
  <c r="J34" i="51" s="1"/>
  <c r="H32" i="51"/>
  <c r="H34" i="51" s="1"/>
  <c r="G32" i="51"/>
  <c r="G33" i="51" s="1"/>
  <c r="E32" i="51"/>
  <c r="E37" i="51" s="1"/>
  <c r="D32" i="51"/>
  <c r="C32" i="51"/>
  <c r="B31" i="51"/>
  <c r="B30" i="51"/>
  <c r="B26" i="51"/>
  <c r="B25" i="51"/>
  <c r="B24" i="51"/>
  <c r="B23" i="51"/>
  <c r="B21" i="51"/>
  <c r="B20" i="51"/>
  <c r="B19" i="51"/>
  <c r="N32" i="51" s="1"/>
  <c r="B31" i="50"/>
  <c r="B30" i="50"/>
  <c r="B26" i="50"/>
  <c r="B25" i="50"/>
  <c r="B24" i="50"/>
  <c r="B23" i="50"/>
  <c r="B21" i="50"/>
  <c r="B20" i="50"/>
  <c r="B19" i="50"/>
  <c r="N32" i="50" s="1"/>
  <c r="J50" i="49"/>
  <c r="P49" i="49"/>
  <c r="N49" i="49"/>
  <c r="M49" i="49"/>
  <c r="L49" i="49"/>
  <c r="K49" i="49"/>
  <c r="I49" i="49"/>
  <c r="H49" i="49"/>
  <c r="G49" i="49"/>
  <c r="F49" i="49"/>
  <c r="D49" i="49"/>
  <c r="C49" i="49"/>
  <c r="B49" i="49" s="1"/>
  <c r="O44" i="49"/>
  <c r="O46" i="49" s="1"/>
  <c r="O50" i="49" s="1"/>
  <c r="E44" i="49"/>
  <c r="E50" i="49" s="1"/>
  <c r="C44" i="49"/>
  <c r="P42" i="49"/>
  <c r="O42" i="49"/>
  <c r="N42" i="49"/>
  <c r="M42" i="49"/>
  <c r="L42" i="49"/>
  <c r="K42" i="49"/>
  <c r="J42" i="49"/>
  <c r="I42" i="49"/>
  <c r="H42" i="49"/>
  <c r="G42" i="49"/>
  <c r="F42" i="49"/>
  <c r="D42" i="49"/>
  <c r="C42" i="49"/>
  <c r="B41" i="49"/>
  <c r="B36" i="49"/>
  <c r="B35" i="49"/>
  <c r="B34" i="49"/>
  <c r="B25" i="49"/>
  <c r="B24" i="49"/>
  <c r="B23" i="49"/>
  <c r="B37" i="49" s="1"/>
  <c r="B22" i="49"/>
  <c r="B21" i="49"/>
  <c r="C43" i="49" s="1"/>
  <c r="J50" i="48"/>
  <c r="P49" i="48"/>
  <c r="N49" i="48"/>
  <c r="M49" i="48"/>
  <c r="L49" i="48"/>
  <c r="K49" i="48"/>
  <c r="I49" i="48"/>
  <c r="H49" i="48"/>
  <c r="G49" i="48"/>
  <c r="F49" i="48"/>
  <c r="D49" i="48"/>
  <c r="C49" i="48"/>
  <c r="B49" i="48" s="1"/>
  <c r="O44" i="48"/>
  <c r="O46" i="48" s="1"/>
  <c r="O50" i="48" s="1"/>
  <c r="E44" i="48"/>
  <c r="E50" i="48" s="1"/>
  <c r="C44" i="48"/>
  <c r="D44" i="48" s="1"/>
  <c r="P42" i="48"/>
  <c r="O42" i="48"/>
  <c r="N42" i="48"/>
  <c r="M42" i="48"/>
  <c r="L42" i="48"/>
  <c r="K42" i="48"/>
  <c r="J42" i="48"/>
  <c r="I42" i="48"/>
  <c r="H42" i="48"/>
  <c r="G42" i="48"/>
  <c r="F42" i="48"/>
  <c r="D42" i="48"/>
  <c r="C42" i="48"/>
  <c r="B41" i="48"/>
  <c r="B36" i="48"/>
  <c r="B35" i="48"/>
  <c r="B34" i="48"/>
  <c r="B25" i="48"/>
  <c r="B24" i="48"/>
  <c r="B23" i="48"/>
  <c r="B37" i="48" s="1"/>
  <c r="B22" i="48"/>
  <c r="B21" i="48"/>
  <c r="C43" i="48" s="1"/>
  <c r="J50" i="47"/>
  <c r="P49" i="47"/>
  <c r="N49" i="47"/>
  <c r="M49" i="47"/>
  <c r="L49" i="47"/>
  <c r="K49" i="47"/>
  <c r="I49" i="47"/>
  <c r="H49" i="47"/>
  <c r="G49" i="47"/>
  <c r="F49" i="47"/>
  <c r="D49" i="47"/>
  <c r="C49" i="47"/>
  <c r="B49" i="47" s="1"/>
  <c r="O44" i="47"/>
  <c r="O46" i="47" s="1"/>
  <c r="O50" i="47" s="1"/>
  <c r="E44" i="47"/>
  <c r="E50" i="47" s="1"/>
  <c r="C44" i="47"/>
  <c r="P42" i="47"/>
  <c r="O42" i="47"/>
  <c r="N42" i="47"/>
  <c r="M42" i="47"/>
  <c r="L42" i="47"/>
  <c r="K42" i="47"/>
  <c r="J42" i="47"/>
  <c r="I42" i="47"/>
  <c r="H42" i="47"/>
  <c r="G42" i="47"/>
  <c r="F42" i="47"/>
  <c r="D42" i="47"/>
  <c r="C42" i="47"/>
  <c r="B41" i="47"/>
  <c r="B36" i="47"/>
  <c r="B35" i="47"/>
  <c r="B34" i="47"/>
  <c r="B25" i="47"/>
  <c r="B24" i="47"/>
  <c r="B23" i="47"/>
  <c r="B37" i="47" s="1"/>
  <c r="B22" i="47"/>
  <c r="B21" i="47"/>
  <c r="C43" i="47" s="1"/>
  <c r="J50" i="46"/>
  <c r="P49" i="46"/>
  <c r="N49" i="46"/>
  <c r="M49" i="46"/>
  <c r="L49" i="46"/>
  <c r="K49" i="46"/>
  <c r="I49" i="46"/>
  <c r="H49" i="46"/>
  <c r="G49" i="46"/>
  <c r="F49" i="46"/>
  <c r="D49" i="46"/>
  <c r="C49" i="46"/>
  <c r="B49" i="46" s="1"/>
  <c r="O44" i="46"/>
  <c r="O46" i="46" s="1"/>
  <c r="O50" i="46" s="1"/>
  <c r="E44" i="46"/>
  <c r="E50" i="46" s="1"/>
  <c r="C44" i="46"/>
  <c r="P42" i="46"/>
  <c r="O42" i="46"/>
  <c r="N42" i="46"/>
  <c r="M42" i="46"/>
  <c r="L42" i="46"/>
  <c r="K42" i="46"/>
  <c r="J42" i="46"/>
  <c r="I42" i="46"/>
  <c r="H42" i="46"/>
  <c r="G42" i="46"/>
  <c r="F42" i="46"/>
  <c r="D42" i="46"/>
  <c r="C42" i="46"/>
  <c r="B41" i="46"/>
  <c r="B36" i="46"/>
  <c r="B35" i="46"/>
  <c r="B34" i="46"/>
  <c r="B25" i="46"/>
  <c r="B24" i="46"/>
  <c r="B23" i="46"/>
  <c r="B37" i="46" s="1"/>
  <c r="B22" i="46"/>
  <c r="B21" i="46"/>
  <c r="C43" i="46" s="1"/>
  <c r="J50" i="45"/>
  <c r="P49" i="45"/>
  <c r="N49" i="45"/>
  <c r="M49" i="45"/>
  <c r="L49" i="45"/>
  <c r="K49" i="45"/>
  <c r="I49" i="45"/>
  <c r="H49" i="45"/>
  <c r="G49" i="45"/>
  <c r="F49" i="45"/>
  <c r="D49" i="45"/>
  <c r="B49" i="45" s="1"/>
  <c r="C49" i="45"/>
  <c r="O44" i="45"/>
  <c r="O46" i="45" s="1"/>
  <c r="E44" i="45"/>
  <c r="E50" i="45" s="1"/>
  <c r="C44" i="45"/>
  <c r="C53" i="45" s="1"/>
  <c r="P42" i="45"/>
  <c r="O42" i="45"/>
  <c r="N42" i="45"/>
  <c r="M42" i="45"/>
  <c r="L42" i="45"/>
  <c r="K42" i="45"/>
  <c r="J42" i="45"/>
  <c r="I42" i="45"/>
  <c r="H42" i="45"/>
  <c r="G42" i="45"/>
  <c r="F42" i="45"/>
  <c r="D42" i="45"/>
  <c r="C42" i="45"/>
  <c r="B41" i="45"/>
  <c r="B36" i="45"/>
  <c r="B35" i="45"/>
  <c r="B34" i="45"/>
  <c r="B25" i="45"/>
  <c r="B24" i="45"/>
  <c r="B23" i="45"/>
  <c r="B37" i="45" s="1"/>
  <c r="B22" i="45"/>
  <c r="B21" i="45"/>
  <c r="C43" i="45" s="1"/>
  <c r="K45" i="44"/>
  <c r="J45" i="44"/>
  <c r="I45" i="44"/>
  <c r="H45" i="44"/>
  <c r="C45" i="44"/>
  <c r="N41" i="44"/>
  <c r="M41" i="44"/>
  <c r="L41" i="44"/>
  <c r="K41" i="44"/>
  <c r="J41" i="44"/>
  <c r="I41" i="44"/>
  <c r="H41" i="44"/>
  <c r="G41" i="44"/>
  <c r="F41" i="44"/>
  <c r="E41" i="44"/>
  <c r="D41" i="44"/>
  <c r="C41" i="44"/>
  <c r="B41" i="44" s="1"/>
  <c r="N40" i="44"/>
  <c r="M40" i="44"/>
  <c r="L40" i="44"/>
  <c r="K40" i="44"/>
  <c r="J40" i="44"/>
  <c r="I40" i="44"/>
  <c r="H40" i="44"/>
  <c r="B40" i="44" s="1"/>
  <c r="G40" i="44"/>
  <c r="F40" i="44"/>
  <c r="E40" i="44"/>
  <c r="D40" i="44"/>
  <c r="C40" i="44"/>
  <c r="N39" i="44"/>
  <c r="M39" i="44"/>
  <c r="L39" i="44"/>
  <c r="K39" i="44"/>
  <c r="J39" i="44"/>
  <c r="I39" i="44"/>
  <c r="H39" i="44"/>
  <c r="G39" i="44"/>
  <c r="F39" i="44"/>
  <c r="E39" i="44"/>
  <c r="D39" i="44"/>
  <c r="B39" i="44" s="1"/>
  <c r="C39" i="44"/>
  <c r="K38" i="44"/>
  <c r="J38" i="44"/>
  <c r="C38" i="44"/>
  <c r="N37" i="44"/>
  <c r="M37" i="44"/>
  <c r="L37" i="44"/>
  <c r="K37" i="44"/>
  <c r="J37" i="44"/>
  <c r="J42" i="44" s="1"/>
  <c r="I37" i="44"/>
  <c r="H37" i="44"/>
  <c r="G37" i="44"/>
  <c r="B37" i="44" s="1"/>
  <c r="F37" i="44"/>
  <c r="E37" i="44"/>
  <c r="D37" i="44"/>
  <c r="C37" i="44"/>
  <c r="N36" i="44"/>
  <c r="N45" i="44" s="1"/>
  <c r="M36" i="44"/>
  <c r="M45" i="44" s="1"/>
  <c r="L36" i="44"/>
  <c r="K36" i="44"/>
  <c r="K42" i="44" s="1"/>
  <c r="J36" i="44"/>
  <c r="I36" i="44"/>
  <c r="H36" i="44"/>
  <c r="H38" i="44" s="1"/>
  <c r="G36" i="44"/>
  <c r="G38" i="44" s="1"/>
  <c r="F36" i="44"/>
  <c r="F45" i="44" s="1"/>
  <c r="E36" i="44"/>
  <c r="E45" i="44" s="1"/>
  <c r="D36" i="44"/>
  <c r="C36" i="44"/>
  <c r="B36" i="44" s="1"/>
  <c r="B35" i="44"/>
  <c r="B33" i="44"/>
  <c r="B32" i="44"/>
  <c r="B31" i="44"/>
  <c r="B30" i="44"/>
  <c r="B29" i="44"/>
  <c r="B24" i="44"/>
  <c r="B23" i="44"/>
  <c r="B22" i="44"/>
  <c r="J45" i="43"/>
  <c r="I45" i="43"/>
  <c r="H45" i="43"/>
  <c r="G45" i="43"/>
  <c r="M42" i="43"/>
  <c r="E42" i="43"/>
  <c r="N41" i="43"/>
  <c r="M41" i="43"/>
  <c r="L41" i="43"/>
  <c r="K41" i="43"/>
  <c r="J41" i="43"/>
  <c r="I41" i="43"/>
  <c r="H41" i="43"/>
  <c r="G41" i="43"/>
  <c r="F41" i="43"/>
  <c r="E41" i="43"/>
  <c r="D41" i="43"/>
  <c r="C41" i="43"/>
  <c r="B41" i="43"/>
  <c r="N40" i="43"/>
  <c r="M40" i="43"/>
  <c r="L40" i="43"/>
  <c r="K40" i="43"/>
  <c r="J40" i="43"/>
  <c r="I40" i="43"/>
  <c r="H40" i="43"/>
  <c r="G40" i="43"/>
  <c r="F40" i="43"/>
  <c r="E40" i="43"/>
  <c r="D40" i="43"/>
  <c r="C40" i="43"/>
  <c r="B40" i="43" s="1"/>
  <c r="N39" i="43"/>
  <c r="M39" i="43"/>
  <c r="L39" i="43"/>
  <c r="K39" i="43"/>
  <c r="J39" i="43"/>
  <c r="I39" i="43"/>
  <c r="H39" i="43"/>
  <c r="G39" i="43"/>
  <c r="F39" i="43"/>
  <c r="E39" i="43"/>
  <c r="D39" i="43"/>
  <c r="B39" i="43" s="1"/>
  <c r="C39" i="43"/>
  <c r="M38" i="43"/>
  <c r="J38" i="43"/>
  <c r="I38" i="43"/>
  <c r="I42" i="43" s="1"/>
  <c r="E38" i="43"/>
  <c r="N37" i="43"/>
  <c r="M37" i="43"/>
  <c r="L37" i="43"/>
  <c r="K37" i="43"/>
  <c r="J37" i="43"/>
  <c r="J42" i="43" s="1"/>
  <c r="I37" i="43"/>
  <c r="H37" i="43"/>
  <c r="G37" i="43"/>
  <c r="F37" i="43"/>
  <c r="B37" i="43" s="1"/>
  <c r="E37" i="43"/>
  <c r="D37" i="43"/>
  <c r="C37" i="43"/>
  <c r="N36" i="43"/>
  <c r="N45" i="43" s="1"/>
  <c r="M36" i="43"/>
  <c r="M45" i="43" s="1"/>
  <c r="L36" i="43"/>
  <c r="K36" i="43"/>
  <c r="J36" i="43"/>
  <c r="I36" i="43"/>
  <c r="H36" i="43"/>
  <c r="H38" i="43" s="1"/>
  <c r="G36" i="43"/>
  <c r="G38" i="43" s="1"/>
  <c r="F36" i="43"/>
  <c r="F45" i="43" s="1"/>
  <c r="E36" i="43"/>
  <c r="E45" i="43" s="1"/>
  <c r="D36" i="43"/>
  <c r="C36" i="43"/>
  <c r="B36" i="43" s="1"/>
  <c r="B35" i="43"/>
  <c r="B33" i="43"/>
  <c r="B32" i="43"/>
  <c r="B31" i="43"/>
  <c r="B30" i="43"/>
  <c r="B29" i="43"/>
  <c r="B24" i="43"/>
  <c r="B23" i="43"/>
  <c r="B22" i="43"/>
  <c r="K45" i="42"/>
  <c r="J45" i="42"/>
  <c r="I45" i="42"/>
  <c r="H45" i="42"/>
  <c r="C45" i="42"/>
  <c r="N41" i="42"/>
  <c r="M41" i="42"/>
  <c r="L41" i="42"/>
  <c r="K41" i="42"/>
  <c r="J41" i="42"/>
  <c r="I41" i="42"/>
  <c r="H41" i="42"/>
  <c r="G41" i="42"/>
  <c r="F41" i="42"/>
  <c r="E41" i="42"/>
  <c r="D41" i="42"/>
  <c r="C41" i="42"/>
  <c r="B41" i="42" s="1"/>
  <c r="N40" i="42"/>
  <c r="M40" i="42"/>
  <c r="L40" i="42"/>
  <c r="K40" i="42"/>
  <c r="J40" i="42"/>
  <c r="I40" i="42"/>
  <c r="B40" i="42" s="1"/>
  <c r="H40" i="42"/>
  <c r="G40" i="42"/>
  <c r="F40" i="42"/>
  <c r="E40" i="42"/>
  <c r="D40" i="42"/>
  <c r="C40" i="42"/>
  <c r="N39" i="42"/>
  <c r="M39" i="42"/>
  <c r="L39" i="42"/>
  <c r="K39" i="42"/>
  <c r="J39" i="42"/>
  <c r="I39" i="42"/>
  <c r="H39" i="42"/>
  <c r="G39" i="42"/>
  <c r="F39" i="42"/>
  <c r="E39" i="42"/>
  <c r="D39" i="42"/>
  <c r="B39" i="42" s="1"/>
  <c r="C39" i="42"/>
  <c r="K38" i="42"/>
  <c r="J38" i="42"/>
  <c r="C38" i="42"/>
  <c r="N37" i="42"/>
  <c r="M37" i="42"/>
  <c r="L37" i="42"/>
  <c r="K37" i="42"/>
  <c r="J37" i="42"/>
  <c r="J42" i="42" s="1"/>
  <c r="I37" i="42"/>
  <c r="H37" i="42"/>
  <c r="G37" i="42"/>
  <c r="B37" i="42" s="1"/>
  <c r="F37" i="42"/>
  <c r="E37" i="42"/>
  <c r="D37" i="42"/>
  <c r="C37" i="42"/>
  <c r="N36" i="42"/>
  <c r="N45" i="42" s="1"/>
  <c r="M36" i="42"/>
  <c r="M45" i="42" s="1"/>
  <c r="L36" i="42"/>
  <c r="K36" i="42"/>
  <c r="K42" i="42" s="1"/>
  <c r="J36" i="42"/>
  <c r="I36" i="42"/>
  <c r="H36" i="42"/>
  <c r="H38" i="42" s="1"/>
  <c r="G36" i="42"/>
  <c r="G38" i="42" s="1"/>
  <c r="F36" i="42"/>
  <c r="F45" i="42" s="1"/>
  <c r="E36" i="42"/>
  <c r="E45" i="42" s="1"/>
  <c r="D36" i="42"/>
  <c r="C36" i="42"/>
  <c r="B36" i="42" s="1"/>
  <c r="B35" i="42"/>
  <c r="B33" i="42"/>
  <c r="B32" i="42"/>
  <c r="B31" i="42"/>
  <c r="B30" i="42"/>
  <c r="B29" i="42"/>
  <c r="B24" i="42"/>
  <c r="B23" i="42"/>
  <c r="B22" i="42"/>
  <c r="J45" i="41"/>
  <c r="I45" i="41"/>
  <c r="H45" i="41"/>
  <c r="N41" i="41"/>
  <c r="M41" i="41"/>
  <c r="L41" i="41"/>
  <c r="K41" i="41"/>
  <c r="J41" i="41"/>
  <c r="I41" i="41"/>
  <c r="H41" i="41"/>
  <c r="G41" i="41"/>
  <c r="F41" i="41"/>
  <c r="E41" i="41"/>
  <c r="D41" i="41"/>
  <c r="C41" i="41"/>
  <c r="B41" i="41" s="1"/>
  <c r="N40" i="41"/>
  <c r="M40" i="41"/>
  <c r="L40" i="41"/>
  <c r="K40" i="41"/>
  <c r="J40" i="41"/>
  <c r="I40" i="41"/>
  <c r="H40" i="41"/>
  <c r="G40" i="41"/>
  <c r="B40" i="41" s="1"/>
  <c r="F40" i="41"/>
  <c r="E40" i="41"/>
  <c r="D40" i="41"/>
  <c r="C40" i="41"/>
  <c r="N39" i="41"/>
  <c r="M39" i="41"/>
  <c r="L39" i="41"/>
  <c r="K39" i="41"/>
  <c r="J39" i="41"/>
  <c r="I39" i="41"/>
  <c r="H39" i="41"/>
  <c r="G39" i="41"/>
  <c r="F39" i="41"/>
  <c r="E39" i="41"/>
  <c r="D39" i="41"/>
  <c r="B39" i="41" s="1"/>
  <c r="C39" i="41"/>
  <c r="J38" i="41"/>
  <c r="I38" i="41"/>
  <c r="N37" i="41"/>
  <c r="M37" i="41"/>
  <c r="L37" i="41"/>
  <c r="K37" i="41"/>
  <c r="J37" i="41"/>
  <c r="J42" i="41" s="1"/>
  <c r="I37" i="41"/>
  <c r="I42" i="41" s="1"/>
  <c r="H37" i="41"/>
  <c r="H42" i="41" s="1"/>
  <c r="G37" i="41"/>
  <c r="F37" i="41"/>
  <c r="B37" i="41" s="1"/>
  <c r="E37" i="41"/>
  <c r="D37" i="41"/>
  <c r="C37" i="41"/>
  <c r="N36" i="41"/>
  <c r="N45" i="41" s="1"/>
  <c r="M36" i="41"/>
  <c r="M45" i="41" s="1"/>
  <c r="L36" i="41"/>
  <c r="K36" i="41"/>
  <c r="J36" i="41"/>
  <c r="I36" i="41"/>
  <c r="H36" i="41"/>
  <c r="H38" i="41" s="1"/>
  <c r="G36" i="41"/>
  <c r="G38" i="41" s="1"/>
  <c r="F36" i="41"/>
  <c r="F45" i="41" s="1"/>
  <c r="E36" i="41"/>
  <c r="E45" i="41" s="1"/>
  <c r="D36" i="41"/>
  <c r="C36" i="41"/>
  <c r="B36" i="41" s="1"/>
  <c r="B35" i="41"/>
  <c r="B33" i="41"/>
  <c r="B32" i="41"/>
  <c r="B31" i="41"/>
  <c r="B30" i="41"/>
  <c r="B29" i="41"/>
  <c r="B24" i="41"/>
  <c r="B23" i="41"/>
  <c r="B22" i="41"/>
  <c r="L45" i="40"/>
  <c r="J45" i="40"/>
  <c r="I45" i="40"/>
  <c r="D45" i="40"/>
  <c r="N41" i="40"/>
  <c r="M41" i="40"/>
  <c r="L41" i="40"/>
  <c r="K41" i="40"/>
  <c r="J41" i="40"/>
  <c r="I41" i="40"/>
  <c r="H41" i="40"/>
  <c r="G41" i="40"/>
  <c r="F41" i="40"/>
  <c r="E41" i="40"/>
  <c r="B41" i="40" s="1"/>
  <c r="D41" i="40"/>
  <c r="C41" i="40"/>
  <c r="N40" i="40"/>
  <c r="M40" i="40"/>
  <c r="L40" i="40"/>
  <c r="K40" i="40"/>
  <c r="J40" i="40"/>
  <c r="B40" i="40" s="1"/>
  <c r="I40" i="40"/>
  <c r="H40" i="40"/>
  <c r="G40" i="40"/>
  <c r="F40" i="40"/>
  <c r="E40" i="40"/>
  <c r="D40" i="40"/>
  <c r="C40" i="40"/>
  <c r="N39" i="40"/>
  <c r="M39" i="40"/>
  <c r="L39" i="40"/>
  <c r="K39" i="40"/>
  <c r="J39" i="40"/>
  <c r="I39" i="40"/>
  <c r="H39" i="40"/>
  <c r="G39" i="40"/>
  <c r="F39" i="40"/>
  <c r="E39" i="40"/>
  <c r="D39" i="40"/>
  <c r="B39" i="40" s="1"/>
  <c r="C39" i="40"/>
  <c r="M38" i="40"/>
  <c r="L38" i="40"/>
  <c r="E38" i="40"/>
  <c r="D38" i="40"/>
  <c r="N37" i="40"/>
  <c r="M37" i="40"/>
  <c r="L37" i="40"/>
  <c r="K37" i="40"/>
  <c r="J37" i="40"/>
  <c r="I37" i="40"/>
  <c r="H37" i="40"/>
  <c r="G37" i="40"/>
  <c r="F37" i="40"/>
  <c r="E37" i="40"/>
  <c r="D37" i="40"/>
  <c r="C37" i="40"/>
  <c r="N36" i="40"/>
  <c r="N45" i="40" s="1"/>
  <c r="M36" i="40"/>
  <c r="M45" i="40" s="1"/>
  <c r="L36" i="40"/>
  <c r="L42" i="40" s="1"/>
  <c r="K36" i="40"/>
  <c r="J36" i="40"/>
  <c r="J38" i="40" s="1"/>
  <c r="I36" i="40"/>
  <c r="H36" i="40"/>
  <c r="H38" i="40" s="1"/>
  <c r="H42" i="40" s="1"/>
  <c r="G36" i="40"/>
  <c r="G38" i="40" s="1"/>
  <c r="F36" i="40"/>
  <c r="F45" i="40" s="1"/>
  <c r="E36" i="40"/>
  <c r="E45" i="40" s="1"/>
  <c r="D36" i="40"/>
  <c r="D42" i="40" s="1"/>
  <c r="C36" i="40"/>
  <c r="B36" i="40" s="1"/>
  <c r="B35" i="40"/>
  <c r="B33" i="40"/>
  <c r="B32" i="40"/>
  <c r="B31" i="40"/>
  <c r="B30" i="40"/>
  <c r="B29" i="40"/>
  <c r="B24" i="40"/>
  <c r="B23" i="40"/>
  <c r="B22" i="40"/>
  <c r="B31" i="39"/>
  <c r="B30" i="39"/>
  <c r="B27" i="39"/>
  <c r="B26" i="39"/>
  <c r="B25" i="39"/>
  <c r="B24" i="39"/>
  <c r="B23" i="39"/>
  <c r="B21" i="39"/>
  <c r="B20" i="39"/>
  <c r="B19" i="39"/>
  <c r="N32" i="39" s="1"/>
  <c r="K37" i="38"/>
  <c r="J37" i="38"/>
  <c r="K32" i="38"/>
  <c r="J32" i="38"/>
  <c r="G32" i="38"/>
  <c r="G33" i="38" s="1"/>
  <c r="C32" i="38"/>
  <c r="B31" i="38"/>
  <c r="B30" i="38"/>
  <c r="B27" i="38"/>
  <c r="B26" i="38"/>
  <c r="B25" i="38"/>
  <c r="B24" i="38"/>
  <c r="B23" i="38"/>
  <c r="B21" i="38"/>
  <c r="B20" i="38"/>
  <c r="B19" i="38"/>
  <c r="N32" i="38" s="1"/>
  <c r="I32" i="37"/>
  <c r="I33" i="37" s="1"/>
  <c r="B31" i="37"/>
  <c r="B30" i="37"/>
  <c r="B27" i="37"/>
  <c r="B26" i="37"/>
  <c r="B25" i="37"/>
  <c r="B24" i="37"/>
  <c r="B23" i="37"/>
  <c r="B21" i="37"/>
  <c r="B20" i="37"/>
  <c r="B19" i="37"/>
  <c r="N32" i="37" s="1"/>
  <c r="B31" i="36"/>
  <c r="B30" i="36"/>
  <c r="B27" i="36"/>
  <c r="B26" i="36"/>
  <c r="B25" i="36"/>
  <c r="B24" i="36"/>
  <c r="B23" i="36"/>
  <c r="B21" i="36"/>
  <c r="B20" i="36"/>
  <c r="B19" i="36"/>
  <c r="N32" i="36" s="1"/>
  <c r="G32" i="35"/>
  <c r="G37" i="35" s="1"/>
  <c r="B31" i="35"/>
  <c r="B30" i="35"/>
  <c r="B27" i="35"/>
  <c r="B26" i="35"/>
  <c r="B25" i="35"/>
  <c r="B24" i="35"/>
  <c r="B23" i="35"/>
  <c r="B21" i="35"/>
  <c r="B20" i="35"/>
  <c r="B19" i="35"/>
  <c r="N32" i="35" s="1"/>
  <c r="N42" i="34"/>
  <c r="M42" i="34"/>
  <c r="L42" i="34"/>
  <c r="K42" i="34"/>
  <c r="J42" i="34"/>
  <c r="I42" i="34"/>
  <c r="H42" i="34"/>
  <c r="G42" i="34"/>
  <c r="F42" i="34"/>
  <c r="E42" i="34"/>
  <c r="D42" i="34"/>
  <c r="C42" i="34"/>
  <c r="B42" i="34"/>
  <c r="N41" i="34"/>
  <c r="M41" i="34"/>
  <c r="L41" i="34"/>
  <c r="K41" i="34"/>
  <c r="J41" i="34"/>
  <c r="I41" i="34"/>
  <c r="H41" i="34"/>
  <c r="G41" i="34"/>
  <c r="B41" i="34" s="1"/>
  <c r="F41" i="34"/>
  <c r="E41" i="34"/>
  <c r="D41" i="34"/>
  <c r="C41" i="34"/>
  <c r="N40" i="34"/>
  <c r="M40" i="34"/>
  <c r="L40" i="34"/>
  <c r="K40" i="34"/>
  <c r="J40" i="34"/>
  <c r="I40" i="34"/>
  <c r="H40" i="34"/>
  <c r="G40" i="34"/>
  <c r="F40" i="34"/>
  <c r="E40" i="34"/>
  <c r="D40" i="34"/>
  <c r="B40" i="34" s="1"/>
  <c r="C40" i="34"/>
  <c r="N38" i="34"/>
  <c r="M38" i="34"/>
  <c r="L38" i="34"/>
  <c r="K38" i="34"/>
  <c r="J38" i="34"/>
  <c r="I38" i="34"/>
  <c r="H38" i="34"/>
  <c r="G38" i="34"/>
  <c r="F38" i="34"/>
  <c r="E38" i="34"/>
  <c r="D38" i="34"/>
  <c r="C38" i="34"/>
  <c r="B38" i="34" s="1"/>
  <c r="K37" i="34"/>
  <c r="K39" i="34" s="1"/>
  <c r="C37" i="34"/>
  <c r="B36" i="34"/>
  <c r="B35" i="34"/>
  <c r="B34" i="34"/>
  <c r="B31" i="34"/>
  <c r="B30" i="34"/>
  <c r="B29" i="34"/>
  <c r="B28" i="34"/>
  <c r="B27" i="34"/>
  <c r="D20" i="34"/>
  <c r="C20" i="34"/>
  <c r="B20" i="34"/>
  <c r="D19" i="34"/>
  <c r="C19" i="34"/>
  <c r="B19" i="34"/>
  <c r="J37" i="34" s="1"/>
  <c r="N42" i="33"/>
  <c r="M42" i="33"/>
  <c r="L42" i="33"/>
  <c r="K42" i="33"/>
  <c r="J42" i="33"/>
  <c r="I42" i="33"/>
  <c r="H42" i="33"/>
  <c r="G42" i="33"/>
  <c r="F42" i="33"/>
  <c r="E42" i="33"/>
  <c r="D42" i="33"/>
  <c r="C42" i="33"/>
  <c r="B42" i="33"/>
  <c r="N41" i="33"/>
  <c r="M41" i="33"/>
  <c r="L41" i="33"/>
  <c r="K41" i="33"/>
  <c r="J41" i="33"/>
  <c r="I41" i="33"/>
  <c r="H41" i="33"/>
  <c r="G41" i="33"/>
  <c r="F41" i="33"/>
  <c r="E41" i="33"/>
  <c r="D41" i="33"/>
  <c r="C41" i="33"/>
  <c r="B41" i="33" s="1"/>
  <c r="N40" i="33"/>
  <c r="M40" i="33"/>
  <c r="L40" i="33"/>
  <c r="K40" i="33"/>
  <c r="J40" i="33"/>
  <c r="I40" i="33"/>
  <c r="H40" i="33"/>
  <c r="G40" i="33"/>
  <c r="F40" i="33"/>
  <c r="E40" i="33"/>
  <c r="D40" i="33"/>
  <c r="B40" i="33" s="1"/>
  <c r="C40" i="33"/>
  <c r="N38" i="33"/>
  <c r="M38" i="33"/>
  <c r="L38" i="33"/>
  <c r="K38" i="33"/>
  <c r="J38" i="33"/>
  <c r="I38" i="33"/>
  <c r="H38" i="33"/>
  <c r="G38" i="33"/>
  <c r="F38" i="33"/>
  <c r="B38" i="33" s="1"/>
  <c r="E38" i="33"/>
  <c r="D38" i="33"/>
  <c r="C38" i="33"/>
  <c r="K37" i="33"/>
  <c r="C37" i="33"/>
  <c r="B36" i="33"/>
  <c r="B35" i="33"/>
  <c r="B34" i="33"/>
  <c r="B31" i="33"/>
  <c r="B30" i="33"/>
  <c r="B29" i="33"/>
  <c r="B28" i="33"/>
  <c r="B27" i="33"/>
  <c r="D20" i="33"/>
  <c r="C20" i="33"/>
  <c r="B20" i="33"/>
  <c r="G37" i="33" s="1"/>
  <c r="D19" i="33"/>
  <c r="C19" i="33"/>
  <c r="B19" i="33"/>
  <c r="J37" i="33" s="1"/>
  <c r="N42" i="32"/>
  <c r="M42" i="32"/>
  <c r="L42" i="32"/>
  <c r="K42" i="32"/>
  <c r="J42" i="32"/>
  <c r="B42" i="32" s="1"/>
  <c r="I42" i="32"/>
  <c r="H42" i="32"/>
  <c r="G42" i="32"/>
  <c r="F42" i="32"/>
  <c r="E42" i="32"/>
  <c r="D42" i="32"/>
  <c r="C42" i="32"/>
  <c r="N41" i="32"/>
  <c r="M41" i="32"/>
  <c r="L41" i="32"/>
  <c r="K41" i="32"/>
  <c r="J41" i="32"/>
  <c r="I41" i="32"/>
  <c r="H41" i="32"/>
  <c r="G41" i="32"/>
  <c r="B41" i="32" s="1"/>
  <c r="F41" i="32"/>
  <c r="E41" i="32"/>
  <c r="D41" i="32"/>
  <c r="C41" i="32"/>
  <c r="N40" i="32"/>
  <c r="M40" i="32"/>
  <c r="L40" i="32"/>
  <c r="K40" i="32"/>
  <c r="J40" i="32"/>
  <c r="I40" i="32"/>
  <c r="H40" i="32"/>
  <c r="G40" i="32"/>
  <c r="F40" i="32"/>
  <c r="E40" i="32"/>
  <c r="D40" i="32"/>
  <c r="B40" i="32" s="1"/>
  <c r="C40" i="32"/>
  <c r="N38" i="32"/>
  <c r="M38" i="32"/>
  <c r="L38" i="32"/>
  <c r="K38" i="32"/>
  <c r="J38" i="32"/>
  <c r="I38" i="32"/>
  <c r="H38" i="32"/>
  <c r="G38" i="32"/>
  <c r="F38" i="32"/>
  <c r="B38" i="32" s="1"/>
  <c r="E38" i="32"/>
  <c r="D38" i="32"/>
  <c r="C38" i="32"/>
  <c r="K37" i="32"/>
  <c r="C37" i="32"/>
  <c r="B36" i="32"/>
  <c r="B35" i="32"/>
  <c r="B34" i="32"/>
  <c r="B31" i="32"/>
  <c r="B30" i="32"/>
  <c r="B29" i="32"/>
  <c r="B28" i="32"/>
  <c r="B27" i="32"/>
  <c r="D20" i="32"/>
  <c r="C20" i="32"/>
  <c r="B20" i="32"/>
  <c r="D19" i="32"/>
  <c r="C19" i="32"/>
  <c r="B19" i="32"/>
  <c r="J37" i="32" s="1"/>
  <c r="G46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B42" i="31"/>
  <c r="N41" i="31"/>
  <c r="M41" i="31"/>
  <c r="L41" i="31"/>
  <c r="K41" i="31"/>
  <c r="J41" i="31"/>
  <c r="I41" i="31"/>
  <c r="H41" i="31"/>
  <c r="G41" i="31"/>
  <c r="B41" i="31" s="1"/>
  <c r="F41" i="31"/>
  <c r="E41" i="31"/>
  <c r="D41" i="31"/>
  <c r="C41" i="31"/>
  <c r="N40" i="31"/>
  <c r="M40" i="31"/>
  <c r="L40" i="31"/>
  <c r="K40" i="31"/>
  <c r="J40" i="31"/>
  <c r="I40" i="31"/>
  <c r="H40" i="31"/>
  <c r="G40" i="31"/>
  <c r="F40" i="31"/>
  <c r="E40" i="31"/>
  <c r="D40" i="31"/>
  <c r="B40" i="31" s="1"/>
  <c r="C40" i="31"/>
  <c r="N38" i="31"/>
  <c r="M38" i="31"/>
  <c r="L38" i="31"/>
  <c r="K38" i="31"/>
  <c r="J38" i="31"/>
  <c r="I38" i="31"/>
  <c r="H38" i="31"/>
  <c r="G38" i="31"/>
  <c r="F38" i="31"/>
  <c r="B38" i="31" s="1"/>
  <c r="E38" i="31"/>
  <c r="D38" i="31"/>
  <c r="C38" i="31"/>
  <c r="N37" i="31"/>
  <c r="N46" i="31" s="1"/>
  <c r="M37" i="31"/>
  <c r="M46" i="31" s="1"/>
  <c r="K37" i="31"/>
  <c r="G37" i="31"/>
  <c r="G39" i="31" s="1"/>
  <c r="F37" i="31"/>
  <c r="F46" i="31" s="1"/>
  <c r="E37" i="31"/>
  <c r="E46" i="31" s="1"/>
  <c r="C37" i="31"/>
  <c r="B36" i="31"/>
  <c r="B35" i="31"/>
  <c r="B34" i="31"/>
  <c r="B31" i="31"/>
  <c r="B30" i="31"/>
  <c r="B29" i="31"/>
  <c r="B28" i="31"/>
  <c r="B27" i="31"/>
  <c r="D20" i="31"/>
  <c r="C20" i="31"/>
  <c r="B20" i="31"/>
  <c r="D19" i="31"/>
  <c r="C19" i="31"/>
  <c r="B19" i="31"/>
  <c r="J37" i="31" s="1"/>
  <c r="N42" i="30"/>
  <c r="M42" i="30"/>
  <c r="L42" i="30"/>
  <c r="K42" i="30"/>
  <c r="J42" i="30"/>
  <c r="I42" i="30"/>
  <c r="H42" i="30"/>
  <c r="G42" i="30"/>
  <c r="F42" i="30"/>
  <c r="E42" i="30"/>
  <c r="D42" i="30"/>
  <c r="C42" i="30"/>
  <c r="B42" i="30" s="1"/>
  <c r="N41" i="30"/>
  <c r="M41" i="30"/>
  <c r="L41" i="30"/>
  <c r="K41" i="30"/>
  <c r="J41" i="30"/>
  <c r="I41" i="30"/>
  <c r="H41" i="30"/>
  <c r="G41" i="30"/>
  <c r="F41" i="30"/>
  <c r="E41" i="30"/>
  <c r="D41" i="30"/>
  <c r="C41" i="30"/>
  <c r="B41" i="30" s="1"/>
  <c r="N40" i="30"/>
  <c r="M40" i="30"/>
  <c r="L40" i="30"/>
  <c r="K40" i="30"/>
  <c r="J40" i="30"/>
  <c r="I40" i="30"/>
  <c r="H40" i="30"/>
  <c r="G40" i="30"/>
  <c r="F40" i="30"/>
  <c r="E40" i="30"/>
  <c r="D40" i="30"/>
  <c r="B40" i="30" s="1"/>
  <c r="C40" i="30"/>
  <c r="N38" i="30"/>
  <c r="M38" i="30"/>
  <c r="L38" i="30"/>
  <c r="K38" i="30"/>
  <c r="J38" i="30"/>
  <c r="I38" i="30"/>
  <c r="H38" i="30"/>
  <c r="G38" i="30"/>
  <c r="B38" i="30" s="1"/>
  <c r="F38" i="30"/>
  <c r="E38" i="30"/>
  <c r="D38" i="30"/>
  <c r="C38" i="30"/>
  <c r="B36" i="30"/>
  <c r="B35" i="30"/>
  <c r="B34" i="30"/>
  <c r="B31" i="30"/>
  <c r="B30" i="30"/>
  <c r="B29" i="30"/>
  <c r="B28" i="30"/>
  <c r="B27" i="30"/>
  <c r="D20" i="30"/>
  <c r="C20" i="30"/>
  <c r="B20" i="30"/>
  <c r="D19" i="30"/>
  <c r="C19" i="30"/>
  <c r="B19" i="30"/>
  <c r="J37" i="30" s="1"/>
  <c r="J51" i="29"/>
  <c r="P50" i="29"/>
  <c r="N50" i="29"/>
  <c r="M50" i="29"/>
  <c r="L50" i="29"/>
  <c r="K50" i="29"/>
  <c r="I50" i="29"/>
  <c r="H50" i="29"/>
  <c r="G50" i="29"/>
  <c r="F50" i="29"/>
  <c r="D50" i="29"/>
  <c r="C50" i="29"/>
  <c r="B50" i="29" s="1"/>
  <c r="P46" i="29"/>
  <c r="N46" i="29"/>
  <c r="M46" i="29"/>
  <c r="L46" i="29"/>
  <c r="K46" i="29"/>
  <c r="O45" i="29"/>
  <c r="O47" i="29" s="1"/>
  <c r="O51" i="29" s="1"/>
  <c r="E45" i="29"/>
  <c r="E51" i="29" s="1"/>
  <c r="C45" i="29"/>
  <c r="D45" i="29" s="1"/>
  <c r="P43" i="29"/>
  <c r="O43" i="29"/>
  <c r="N43" i="29"/>
  <c r="M43" i="29"/>
  <c r="L43" i="29"/>
  <c r="K43" i="29"/>
  <c r="J43" i="29"/>
  <c r="I43" i="29"/>
  <c r="H43" i="29"/>
  <c r="G43" i="29"/>
  <c r="F43" i="29"/>
  <c r="D43" i="29"/>
  <c r="C43" i="29"/>
  <c r="B42" i="29"/>
  <c r="B39" i="29"/>
  <c r="B38" i="29"/>
  <c r="B37" i="29"/>
  <c r="B36" i="29"/>
  <c r="B35" i="29"/>
  <c r="B26" i="29"/>
  <c r="B25" i="29"/>
  <c r="B24" i="29"/>
  <c r="B23" i="29"/>
  <c r="B21" i="29"/>
  <c r="C44" i="29" s="1"/>
  <c r="J51" i="28"/>
  <c r="P50" i="28"/>
  <c r="N50" i="28"/>
  <c r="M50" i="28"/>
  <c r="L50" i="28"/>
  <c r="K50" i="28"/>
  <c r="I50" i="28"/>
  <c r="H50" i="28"/>
  <c r="G50" i="28"/>
  <c r="F50" i="28"/>
  <c r="D50" i="28"/>
  <c r="C50" i="28"/>
  <c r="B50" i="28" s="1"/>
  <c r="P46" i="28"/>
  <c r="N46" i="28"/>
  <c r="M46" i="28"/>
  <c r="L46" i="28"/>
  <c r="K46" i="28"/>
  <c r="O45" i="28"/>
  <c r="O47" i="28" s="1"/>
  <c r="O51" i="28" s="1"/>
  <c r="E45" i="28"/>
  <c r="E51" i="28" s="1"/>
  <c r="C45" i="28"/>
  <c r="C54" i="28" s="1"/>
  <c r="P43" i="28"/>
  <c r="O43" i="28"/>
  <c r="N43" i="28"/>
  <c r="M43" i="28"/>
  <c r="L43" i="28"/>
  <c r="K43" i="28"/>
  <c r="J43" i="28"/>
  <c r="I43" i="28"/>
  <c r="H43" i="28"/>
  <c r="G43" i="28"/>
  <c r="F43" i="28"/>
  <c r="D43" i="28"/>
  <c r="C43" i="28"/>
  <c r="B42" i="28"/>
  <c r="B39" i="28"/>
  <c r="B38" i="28"/>
  <c r="B37" i="28"/>
  <c r="B36" i="28"/>
  <c r="B35" i="28"/>
  <c r="B26" i="28"/>
  <c r="B25" i="28"/>
  <c r="B24" i="28"/>
  <c r="B23" i="28"/>
  <c r="B21" i="28"/>
  <c r="C44" i="28" s="1"/>
  <c r="J51" i="27"/>
  <c r="P50" i="27"/>
  <c r="N50" i="27"/>
  <c r="M50" i="27"/>
  <c r="L50" i="27"/>
  <c r="K50" i="27"/>
  <c r="I50" i="27"/>
  <c r="H50" i="27"/>
  <c r="G50" i="27"/>
  <c r="F50" i="27"/>
  <c r="D50" i="27"/>
  <c r="C50" i="27"/>
  <c r="B50" i="27" s="1"/>
  <c r="P46" i="27"/>
  <c r="N46" i="27"/>
  <c r="M46" i="27"/>
  <c r="L46" i="27"/>
  <c r="K46" i="27"/>
  <c r="O45" i="27"/>
  <c r="O47" i="27" s="1"/>
  <c r="O51" i="27" s="1"/>
  <c r="E45" i="27"/>
  <c r="E51" i="27" s="1"/>
  <c r="C45" i="27"/>
  <c r="P43" i="27"/>
  <c r="O43" i="27"/>
  <c r="N43" i="27"/>
  <c r="M43" i="27"/>
  <c r="L43" i="27"/>
  <c r="K43" i="27"/>
  <c r="J43" i="27"/>
  <c r="I43" i="27"/>
  <c r="H43" i="27"/>
  <c r="G43" i="27"/>
  <c r="F43" i="27"/>
  <c r="D43" i="27"/>
  <c r="C43" i="27"/>
  <c r="B42" i="27"/>
  <c r="B39" i="27"/>
  <c r="B38" i="27"/>
  <c r="B37" i="27"/>
  <c r="B36" i="27"/>
  <c r="B35" i="27"/>
  <c r="B26" i="27"/>
  <c r="B25" i="27"/>
  <c r="B24" i="27"/>
  <c r="B23" i="27"/>
  <c r="B21" i="27"/>
  <c r="C44" i="27" s="1"/>
  <c r="J51" i="26"/>
  <c r="P50" i="26"/>
  <c r="N50" i="26"/>
  <c r="M50" i="26"/>
  <c r="L50" i="26"/>
  <c r="K50" i="26"/>
  <c r="I50" i="26"/>
  <c r="H50" i="26"/>
  <c r="G50" i="26"/>
  <c r="F50" i="26"/>
  <c r="D50" i="26"/>
  <c r="B50" i="26" s="1"/>
  <c r="C50" i="26"/>
  <c r="P46" i="26"/>
  <c r="N46" i="26"/>
  <c r="M46" i="26"/>
  <c r="L46" i="26"/>
  <c r="K46" i="26"/>
  <c r="O45" i="26"/>
  <c r="O47" i="26" s="1"/>
  <c r="E45" i="26"/>
  <c r="E51" i="26" s="1"/>
  <c r="C45" i="26"/>
  <c r="C54" i="26" s="1"/>
  <c r="P43" i="26"/>
  <c r="O43" i="26"/>
  <c r="N43" i="26"/>
  <c r="M43" i="26"/>
  <c r="L43" i="26"/>
  <c r="K43" i="26"/>
  <c r="J43" i="26"/>
  <c r="I43" i="26"/>
  <c r="H43" i="26"/>
  <c r="G43" i="26"/>
  <c r="F43" i="26"/>
  <c r="D43" i="26"/>
  <c r="C43" i="26"/>
  <c r="B42" i="26"/>
  <c r="B39" i="26"/>
  <c r="B38" i="26"/>
  <c r="B37" i="26"/>
  <c r="B36" i="26"/>
  <c r="B35" i="26"/>
  <c r="B26" i="26"/>
  <c r="B25" i="26"/>
  <c r="B24" i="26"/>
  <c r="B23" i="26"/>
  <c r="B21" i="26"/>
  <c r="C44" i="26" s="1"/>
  <c r="J51" i="25"/>
  <c r="P50" i="25"/>
  <c r="N50" i="25"/>
  <c r="M50" i="25"/>
  <c r="L50" i="25"/>
  <c r="K50" i="25"/>
  <c r="I50" i="25"/>
  <c r="H50" i="25"/>
  <c r="G50" i="25"/>
  <c r="F50" i="25"/>
  <c r="D50" i="25"/>
  <c r="C50" i="25"/>
  <c r="B50" i="25" s="1"/>
  <c r="P46" i="25"/>
  <c r="N46" i="25"/>
  <c r="M46" i="25"/>
  <c r="L46" i="25"/>
  <c r="K46" i="25"/>
  <c r="O45" i="25"/>
  <c r="O47" i="25" s="1"/>
  <c r="E45" i="25"/>
  <c r="E51" i="25" s="1"/>
  <c r="C45" i="25"/>
  <c r="C54" i="25" s="1"/>
  <c r="P43" i="25"/>
  <c r="O43" i="25"/>
  <c r="N43" i="25"/>
  <c r="M43" i="25"/>
  <c r="L43" i="25"/>
  <c r="K43" i="25"/>
  <c r="J43" i="25"/>
  <c r="I43" i="25"/>
  <c r="H43" i="25"/>
  <c r="G43" i="25"/>
  <c r="F43" i="25"/>
  <c r="D43" i="25"/>
  <c r="C43" i="25"/>
  <c r="B42" i="25"/>
  <c r="B39" i="25"/>
  <c r="B38" i="25"/>
  <c r="B37" i="25"/>
  <c r="B36" i="25"/>
  <c r="B35" i="25"/>
  <c r="B26" i="25"/>
  <c r="B25" i="25"/>
  <c r="B24" i="25"/>
  <c r="B23" i="25"/>
  <c r="B21" i="25"/>
  <c r="C44" i="25" s="1"/>
  <c r="N44" i="24"/>
  <c r="M44" i="24"/>
  <c r="L44" i="24"/>
  <c r="K44" i="24"/>
  <c r="J44" i="24"/>
  <c r="B44" i="24" s="1"/>
  <c r="I44" i="24"/>
  <c r="H44" i="24"/>
  <c r="G44" i="24"/>
  <c r="F44" i="24"/>
  <c r="E44" i="24"/>
  <c r="D44" i="24"/>
  <c r="C44" i="24"/>
  <c r="N43" i="24"/>
  <c r="M43" i="24"/>
  <c r="L43" i="24"/>
  <c r="K43" i="24"/>
  <c r="J43" i="24"/>
  <c r="I43" i="24"/>
  <c r="H43" i="24"/>
  <c r="G43" i="24"/>
  <c r="B43" i="24" s="1"/>
  <c r="F43" i="24"/>
  <c r="E43" i="24"/>
  <c r="D43" i="24"/>
  <c r="C43" i="24"/>
  <c r="N42" i="24"/>
  <c r="M42" i="24"/>
  <c r="L42" i="24"/>
  <c r="K42" i="24"/>
  <c r="J42" i="24"/>
  <c r="I42" i="24"/>
  <c r="H42" i="24"/>
  <c r="G42" i="24"/>
  <c r="F42" i="24"/>
  <c r="E42" i="24"/>
  <c r="D42" i="24"/>
  <c r="B42" i="24" s="1"/>
  <c r="C42" i="24"/>
  <c r="N40" i="24"/>
  <c r="M40" i="24"/>
  <c r="L40" i="24"/>
  <c r="K40" i="24"/>
  <c r="J40" i="24"/>
  <c r="I40" i="24"/>
  <c r="H40" i="24"/>
  <c r="G40" i="24"/>
  <c r="F40" i="24"/>
  <c r="E40" i="24"/>
  <c r="D40" i="24"/>
  <c r="C40" i="24"/>
  <c r="B40" i="24" s="1"/>
  <c r="K39" i="24"/>
  <c r="C39" i="24"/>
  <c r="B38" i="24"/>
  <c r="B37" i="24"/>
  <c r="B36" i="24"/>
  <c r="B35" i="24"/>
  <c r="B31" i="24"/>
  <c r="B30" i="24"/>
  <c r="B29" i="24"/>
  <c r="B28" i="24"/>
  <c r="D21" i="24"/>
  <c r="C21" i="24"/>
  <c r="B21" i="24"/>
  <c r="D20" i="24"/>
  <c r="C20" i="24"/>
  <c r="B20" i="24"/>
  <c r="D39" i="24" s="1"/>
  <c r="D19" i="24"/>
  <c r="C19" i="24"/>
  <c r="B19" i="24"/>
  <c r="J39" i="24" s="1"/>
  <c r="N44" i="23"/>
  <c r="M44" i="23"/>
  <c r="L44" i="23"/>
  <c r="K44" i="23"/>
  <c r="J44" i="23"/>
  <c r="I44" i="23"/>
  <c r="H44" i="23"/>
  <c r="G44" i="23"/>
  <c r="F44" i="23"/>
  <c r="E44" i="23"/>
  <c r="D44" i="23"/>
  <c r="C44" i="23"/>
  <c r="B44" i="23"/>
  <c r="N43" i="23"/>
  <c r="M43" i="23"/>
  <c r="L43" i="23"/>
  <c r="K43" i="23"/>
  <c r="J43" i="23"/>
  <c r="I43" i="23"/>
  <c r="H43" i="23"/>
  <c r="G43" i="23"/>
  <c r="F43" i="23"/>
  <c r="E43" i="23"/>
  <c r="D43" i="23"/>
  <c r="C43" i="23"/>
  <c r="B43" i="23" s="1"/>
  <c r="N42" i="23"/>
  <c r="M42" i="23"/>
  <c r="L42" i="23"/>
  <c r="K42" i="23"/>
  <c r="J42" i="23"/>
  <c r="I42" i="23"/>
  <c r="H42" i="23"/>
  <c r="G42" i="23"/>
  <c r="F42" i="23"/>
  <c r="E42" i="23"/>
  <c r="D42" i="23"/>
  <c r="B42" i="23" s="1"/>
  <c r="C42" i="23"/>
  <c r="N40" i="23"/>
  <c r="M40" i="23"/>
  <c r="L40" i="23"/>
  <c r="K40" i="23"/>
  <c r="J40" i="23"/>
  <c r="I40" i="23"/>
  <c r="H40" i="23"/>
  <c r="G40" i="23"/>
  <c r="F40" i="23"/>
  <c r="B40" i="23" s="1"/>
  <c r="E40" i="23"/>
  <c r="D40" i="23"/>
  <c r="C40" i="23"/>
  <c r="K39" i="23"/>
  <c r="C39" i="23"/>
  <c r="B38" i="23"/>
  <c r="B37" i="23"/>
  <c r="B36" i="23"/>
  <c r="B35" i="23"/>
  <c r="B31" i="23"/>
  <c r="B30" i="23"/>
  <c r="B29" i="23"/>
  <c r="B28" i="23"/>
  <c r="D21" i="23"/>
  <c r="C21" i="23"/>
  <c r="B21" i="23"/>
  <c r="D20" i="23"/>
  <c r="C20" i="23"/>
  <c r="B20" i="23"/>
  <c r="L39" i="23" s="1"/>
  <c r="D19" i="23"/>
  <c r="C19" i="23"/>
  <c r="B19" i="23"/>
  <c r="J39" i="23" s="1"/>
  <c r="N44" i="22"/>
  <c r="M44" i="22"/>
  <c r="L44" i="22"/>
  <c r="K44" i="22"/>
  <c r="J44" i="22"/>
  <c r="I44" i="22"/>
  <c r="H44" i="22"/>
  <c r="G44" i="22"/>
  <c r="F44" i="22"/>
  <c r="E44" i="22"/>
  <c r="D44" i="22"/>
  <c r="C44" i="22"/>
  <c r="B44" i="22" s="1"/>
  <c r="N43" i="22"/>
  <c r="M43" i="22"/>
  <c r="L43" i="22"/>
  <c r="K43" i="22"/>
  <c r="J43" i="22"/>
  <c r="I43" i="22"/>
  <c r="H43" i="22"/>
  <c r="B43" i="22" s="1"/>
  <c r="G43" i="22"/>
  <c r="F43" i="22"/>
  <c r="E43" i="22"/>
  <c r="D43" i="22"/>
  <c r="C43" i="22"/>
  <c r="N42" i="22"/>
  <c r="M42" i="22"/>
  <c r="L42" i="22"/>
  <c r="K42" i="22"/>
  <c r="J42" i="22"/>
  <c r="I42" i="22"/>
  <c r="H42" i="22"/>
  <c r="G42" i="22"/>
  <c r="F42" i="22"/>
  <c r="E42" i="22"/>
  <c r="D42" i="22"/>
  <c r="B42" i="22" s="1"/>
  <c r="C42" i="22"/>
  <c r="N40" i="22"/>
  <c r="M40" i="22"/>
  <c r="L40" i="22"/>
  <c r="K40" i="22"/>
  <c r="J40" i="22"/>
  <c r="I40" i="22"/>
  <c r="H40" i="22"/>
  <c r="G40" i="22"/>
  <c r="B40" i="22" s="1"/>
  <c r="F40" i="22"/>
  <c r="E40" i="22"/>
  <c r="D40" i="22"/>
  <c r="C40" i="22"/>
  <c r="B38" i="22"/>
  <c r="B37" i="22"/>
  <c r="B36" i="22"/>
  <c r="B35" i="22"/>
  <c r="B31" i="22"/>
  <c r="B30" i="22"/>
  <c r="B29" i="22"/>
  <c r="B28" i="22"/>
  <c r="D21" i="22"/>
  <c r="C21" i="22"/>
  <c r="B21" i="22"/>
  <c r="D20" i="22"/>
  <c r="C20" i="22"/>
  <c r="B20" i="22"/>
  <c r="G39" i="22" s="1"/>
  <c r="D19" i="22"/>
  <c r="C19" i="22"/>
  <c r="B19" i="22"/>
  <c r="J39" i="22" s="1"/>
  <c r="N44" i="21"/>
  <c r="M44" i="21"/>
  <c r="L44" i="21"/>
  <c r="K44" i="21"/>
  <c r="J44" i="21"/>
  <c r="I44" i="21"/>
  <c r="H44" i="21"/>
  <c r="G44" i="21"/>
  <c r="F44" i="21"/>
  <c r="E44" i="21"/>
  <c r="D44" i="21"/>
  <c r="C44" i="21"/>
  <c r="B44" i="21" s="1"/>
  <c r="N43" i="21"/>
  <c r="M43" i="21"/>
  <c r="L43" i="21"/>
  <c r="K43" i="21"/>
  <c r="J43" i="21"/>
  <c r="I43" i="21"/>
  <c r="H43" i="21"/>
  <c r="G43" i="21"/>
  <c r="F43" i="21"/>
  <c r="E43" i="21"/>
  <c r="D43" i="21"/>
  <c r="C43" i="21"/>
  <c r="B43" i="21" s="1"/>
  <c r="N42" i="21"/>
  <c r="M42" i="21"/>
  <c r="L42" i="21"/>
  <c r="K42" i="21"/>
  <c r="J42" i="21"/>
  <c r="I42" i="21"/>
  <c r="H42" i="21"/>
  <c r="G42" i="21"/>
  <c r="F42" i="21"/>
  <c r="E42" i="21"/>
  <c r="D42" i="21"/>
  <c r="B42" i="21" s="1"/>
  <c r="C42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B40" i="21"/>
  <c r="B38" i="21"/>
  <c r="B37" i="21"/>
  <c r="B36" i="21"/>
  <c r="B35" i="21"/>
  <c r="B31" i="21"/>
  <c r="B30" i="21"/>
  <c r="B29" i="21"/>
  <c r="B28" i="21"/>
  <c r="D21" i="21"/>
  <c r="C21" i="21"/>
  <c r="B21" i="21"/>
  <c r="D20" i="21"/>
  <c r="C20" i="21"/>
  <c r="B20" i="21"/>
  <c r="G39" i="21" s="1"/>
  <c r="D19" i="21"/>
  <c r="C19" i="21"/>
  <c r="B19" i="21"/>
  <c r="J39" i="21" s="1"/>
  <c r="N44" i="20"/>
  <c r="M44" i="20"/>
  <c r="L44" i="20"/>
  <c r="K44" i="20"/>
  <c r="J44" i="20"/>
  <c r="I44" i="20"/>
  <c r="H44" i="20"/>
  <c r="G44" i="20"/>
  <c r="F44" i="20"/>
  <c r="E44" i="20"/>
  <c r="D44" i="20"/>
  <c r="C44" i="20"/>
  <c r="B44" i="20" s="1"/>
  <c r="N43" i="20"/>
  <c r="M43" i="20"/>
  <c r="L43" i="20"/>
  <c r="K43" i="20"/>
  <c r="J43" i="20"/>
  <c r="I43" i="20"/>
  <c r="H43" i="20"/>
  <c r="B43" i="20" s="1"/>
  <c r="G43" i="20"/>
  <c r="F43" i="20"/>
  <c r="E43" i="20"/>
  <c r="D43" i="20"/>
  <c r="C43" i="20"/>
  <c r="N42" i="20"/>
  <c r="M42" i="20"/>
  <c r="L42" i="20"/>
  <c r="K42" i="20"/>
  <c r="J42" i="20"/>
  <c r="I42" i="20"/>
  <c r="H42" i="20"/>
  <c r="G42" i="20"/>
  <c r="F42" i="20"/>
  <c r="E42" i="20"/>
  <c r="D42" i="20"/>
  <c r="B42" i="20" s="1"/>
  <c r="C42" i="20"/>
  <c r="N40" i="20"/>
  <c r="M40" i="20"/>
  <c r="L40" i="20"/>
  <c r="K40" i="20"/>
  <c r="J40" i="20"/>
  <c r="I40" i="20"/>
  <c r="H40" i="20"/>
  <c r="G40" i="20"/>
  <c r="B40" i="20" s="1"/>
  <c r="F40" i="20"/>
  <c r="E40" i="20"/>
  <c r="D40" i="20"/>
  <c r="C40" i="20"/>
  <c r="B38" i="20"/>
  <c r="B37" i="20"/>
  <c r="B36" i="20"/>
  <c r="B35" i="20"/>
  <c r="B31" i="20"/>
  <c r="B30" i="20"/>
  <c r="B29" i="20"/>
  <c r="B28" i="20"/>
  <c r="D21" i="20"/>
  <c r="C21" i="20"/>
  <c r="B21" i="20"/>
  <c r="D20" i="20"/>
  <c r="C20" i="20"/>
  <c r="B20" i="20"/>
  <c r="G39" i="20" s="1"/>
  <c r="D19" i="20"/>
  <c r="C19" i="20"/>
  <c r="B19" i="20"/>
  <c r="J39" i="20" s="1"/>
  <c r="P50" i="19"/>
  <c r="N50" i="19"/>
  <c r="M50" i="19"/>
  <c r="L50" i="19"/>
  <c r="K50" i="19"/>
  <c r="H50" i="19"/>
  <c r="G50" i="19"/>
  <c r="F50" i="19"/>
  <c r="E50" i="19"/>
  <c r="D50" i="19"/>
  <c r="C50" i="19"/>
  <c r="B50" i="19"/>
  <c r="O45" i="19"/>
  <c r="O47" i="19" s="1"/>
  <c r="O51" i="19" s="1"/>
  <c r="P43" i="19"/>
  <c r="O43" i="19"/>
  <c r="N43" i="19"/>
  <c r="M43" i="19"/>
  <c r="L43" i="19"/>
  <c r="K43" i="19"/>
  <c r="J43" i="19"/>
  <c r="H43" i="19"/>
  <c r="G43" i="19"/>
  <c r="F43" i="19"/>
  <c r="E43" i="19"/>
  <c r="D43" i="19"/>
  <c r="C43" i="19"/>
  <c r="B42" i="19"/>
  <c r="B37" i="19"/>
  <c r="B36" i="19"/>
  <c r="B35" i="19"/>
  <c r="B26" i="19"/>
  <c r="B25" i="19"/>
  <c r="B24" i="19"/>
  <c r="B23" i="19"/>
  <c r="C45" i="19" s="1"/>
  <c r="B21" i="19"/>
  <c r="J46" i="19" s="1"/>
  <c r="P50" i="18"/>
  <c r="N50" i="18"/>
  <c r="M50" i="18"/>
  <c r="L50" i="18"/>
  <c r="K50" i="18"/>
  <c r="H50" i="18"/>
  <c r="G50" i="18"/>
  <c r="F50" i="18"/>
  <c r="E50" i="18"/>
  <c r="D50" i="18"/>
  <c r="C50" i="18"/>
  <c r="B50" i="18" s="1"/>
  <c r="O45" i="18"/>
  <c r="O47" i="18" s="1"/>
  <c r="P43" i="18"/>
  <c r="O43" i="18"/>
  <c r="N43" i="18"/>
  <c r="M43" i="18"/>
  <c r="L43" i="18"/>
  <c r="K43" i="18"/>
  <c r="J43" i="18"/>
  <c r="H43" i="18"/>
  <c r="G43" i="18"/>
  <c r="F43" i="18"/>
  <c r="E43" i="18"/>
  <c r="D43" i="18"/>
  <c r="C43" i="18"/>
  <c r="B42" i="18"/>
  <c r="B38" i="18"/>
  <c r="B37" i="18"/>
  <c r="B36" i="18"/>
  <c r="B35" i="18"/>
  <c r="B26" i="18"/>
  <c r="B25" i="18"/>
  <c r="B24" i="18"/>
  <c r="B23" i="18"/>
  <c r="C45" i="18" s="1"/>
  <c r="B21" i="18"/>
  <c r="J46" i="18" s="1"/>
  <c r="P50" i="17"/>
  <c r="N50" i="17"/>
  <c r="M50" i="17"/>
  <c r="L50" i="17"/>
  <c r="K50" i="17"/>
  <c r="H50" i="17"/>
  <c r="G50" i="17"/>
  <c r="F50" i="17"/>
  <c r="E50" i="17"/>
  <c r="B50" i="17" s="1"/>
  <c r="D50" i="17"/>
  <c r="C50" i="17"/>
  <c r="O45" i="17"/>
  <c r="O47" i="17" s="1"/>
  <c r="P43" i="17"/>
  <c r="O43" i="17"/>
  <c r="N43" i="17"/>
  <c r="M43" i="17"/>
  <c r="L43" i="17"/>
  <c r="K43" i="17"/>
  <c r="J43" i="17"/>
  <c r="H43" i="17"/>
  <c r="G43" i="17"/>
  <c r="F43" i="17"/>
  <c r="E43" i="17"/>
  <c r="D43" i="17"/>
  <c r="C43" i="17"/>
  <c r="B42" i="17"/>
  <c r="B38" i="17"/>
  <c r="B37" i="17"/>
  <c r="B36" i="17"/>
  <c r="B35" i="17"/>
  <c r="B26" i="17"/>
  <c r="B25" i="17"/>
  <c r="B24" i="17"/>
  <c r="B23" i="17"/>
  <c r="C45" i="17" s="1"/>
  <c r="B21" i="17"/>
  <c r="J46" i="17" s="1"/>
  <c r="P50" i="16"/>
  <c r="N50" i="16"/>
  <c r="M50" i="16"/>
  <c r="L50" i="16"/>
  <c r="K50" i="16"/>
  <c r="H50" i="16"/>
  <c r="G50" i="16"/>
  <c r="F50" i="16"/>
  <c r="B50" i="16" s="1"/>
  <c r="E50" i="16"/>
  <c r="D50" i="16"/>
  <c r="C50" i="16"/>
  <c r="J46" i="16"/>
  <c r="O45" i="16"/>
  <c r="O47" i="16" s="1"/>
  <c r="O51" i="16" s="1"/>
  <c r="P43" i="16"/>
  <c r="O43" i="16"/>
  <c r="N43" i="16"/>
  <c r="M43" i="16"/>
  <c r="L43" i="16"/>
  <c r="K43" i="16"/>
  <c r="J43" i="16"/>
  <c r="H43" i="16"/>
  <c r="G43" i="16"/>
  <c r="F43" i="16"/>
  <c r="E43" i="16"/>
  <c r="D43" i="16"/>
  <c r="C43" i="16"/>
  <c r="B42" i="16"/>
  <c r="B37" i="16"/>
  <c r="B36" i="16"/>
  <c r="B35" i="16"/>
  <c r="B26" i="16"/>
  <c r="B25" i="16"/>
  <c r="B24" i="16"/>
  <c r="B23" i="16"/>
  <c r="C45" i="16" s="1"/>
  <c r="B21" i="16"/>
  <c r="C44" i="16" s="1"/>
  <c r="P50" i="15"/>
  <c r="N50" i="15"/>
  <c r="M50" i="15"/>
  <c r="L50" i="15"/>
  <c r="K50" i="15"/>
  <c r="H50" i="15"/>
  <c r="G50" i="15"/>
  <c r="F50" i="15"/>
  <c r="E50" i="15"/>
  <c r="D50" i="15"/>
  <c r="C50" i="15"/>
  <c r="B50" i="15" s="1"/>
  <c r="O45" i="15"/>
  <c r="O47" i="15" s="1"/>
  <c r="O51" i="15" s="1"/>
  <c r="P43" i="15"/>
  <c r="O43" i="15"/>
  <c r="N43" i="15"/>
  <c r="M43" i="15"/>
  <c r="L43" i="15"/>
  <c r="K43" i="15"/>
  <c r="J43" i="15"/>
  <c r="H43" i="15"/>
  <c r="G43" i="15"/>
  <c r="F43" i="15"/>
  <c r="E43" i="15"/>
  <c r="D43" i="15"/>
  <c r="C43" i="15"/>
  <c r="B42" i="15"/>
  <c r="B37" i="15"/>
  <c r="B36" i="15"/>
  <c r="B35" i="15"/>
  <c r="B26" i="15"/>
  <c r="B25" i="15"/>
  <c r="B24" i="15"/>
  <c r="B23" i="15"/>
  <c r="C45" i="15" s="1"/>
  <c r="B21" i="15"/>
  <c r="J46" i="15" s="1"/>
  <c r="B26" i="11"/>
  <c r="B37" i="10"/>
  <c r="B26" i="8"/>
  <c r="B30" i="7"/>
  <c r="B38" i="6"/>
  <c r="B31" i="5"/>
  <c r="B38" i="4"/>
  <c r="B23" i="6"/>
  <c r="B23" i="4"/>
  <c r="B108" i="12" l="1"/>
  <c r="N37" i="54"/>
  <c r="N33" i="54"/>
  <c r="N34" i="54"/>
  <c r="G37" i="54"/>
  <c r="H37" i="54"/>
  <c r="I32" i="54"/>
  <c r="G34" i="54"/>
  <c r="J37" i="54"/>
  <c r="E32" i="54"/>
  <c r="M32" i="54"/>
  <c r="C34" i="54"/>
  <c r="D32" i="54"/>
  <c r="L32" i="54"/>
  <c r="F32" i="54"/>
  <c r="N37" i="53"/>
  <c r="N33" i="53"/>
  <c r="N34" i="53"/>
  <c r="J32" i="53"/>
  <c r="G32" i="53"/>
  <c r="H37" i="53"/>
  <c r="H34" i="53"/>
  <c r="K32" i="53"/>
  <c r="D32" i="53"/>
  <c r="L32" i="53"/>
  <c r="I32" i="53"/>
  <c r="C32" i="53"/>
  <c r="E32" i="53"/>
  <c r="M32" i="53"/>
  <c r="F32" i="53"/>
  <c r="N37" i="52"/>
  <c r="N33" i="52"/>
  <c r="N34" i="52"/>
  <c r="G32" i="52"/>
  <c r="H32" i="52"/>
  <c r="I32" i="52"/>
  <c r="J32" i="52"/>
  <c r="C32" i="52"/>
  <c r="K32" i="52"/>
  <c r="D32" i="52"/>
  <c r="L32" i="52"/>
  <c r="E32" i="52"/>
  <c r="M32" i="52"/>
  <c r="F32" i="52"/>
  <c r="N37" i="51"/>
  <c r="N33" i="51"/>
  <c r="N34" i="51" s="1"/>
  <c r="C34" i="51"/>
  <c r="D34" i="51"/>
  <c r="G37" i="51"/>
  <c r="C33" i="51"/>
  <c r="K33" i="51"/>
  <c r="K34" i="51" s="1"/>
  <c r="H37" i="51"/>
  <c r="I32" i="51"/>
  <c r="D33" i="51"/>
  <c r="L33" i="51"/>
  <c r="L34" i="51" s="1"/>
  <c r="G34" i="51"/>
  <c r="B32" i="51"/>
  <c r="E33" i="51"/>
  <c r="E34" i="51" s="1"/>
  <c r="M33" i="51"/>
  <c r="M34" i="51" s="1"/>
  <c r="J37" i="51"/>
  <c r="D37" i="51"/>
  <c r="L37" i="51"/>
  <c r="C37" i="51"/>
  <c r="F32" i="51"/>
  <c r="N37" i="50"/>
  <c r="N33" i="50"/>
  <c r="N34" i="50" s="1"/>
  <c r="G32" i="50"/>
  <c r="H32" i="50"/>
  <c r="I32" i="50"/>
  <c r="J32" i="50"/>
  <c r="D32" i="50"/>
  <c r="L32" i="50"/>
  <c r="E32" i="50"/>
  <c r="M32" i="50"/>
  <c r="C32" i="50"/>
  <c r="K32" i="50"/>
  <c r="F32" i="50"/>
  <c r="D43" i="49"/>
  <c r="C47" i="49"/>
  <c r="C48" i="49"/>
  <c r="C45" i="49"/>
  <c r="D44" i="49"/>
  <c r="C53" i="49"/>
  <c r="D53" i="48"/>
  <c r="F44" i="48"/>
  <c r="D43" i="48"/>
  <c r="C48" i="48"/>
  <c r="C47" i="48"/>
  <c r="C45" i="48"/>
  <c r="C46" i="48"/>
  <c r="C50" i="48" s="1"/>
  <c r="C53" i="48"/>
  <c r="D43" i="47"/>
  <c r="C48" i="47"/>
  <c r="C47" i="47"/>
  <c r="C45" i="47"/>
  <c r="C46" i="47"/>
  <c r="C53" i="47"/>
  <c r="D44" i="47"/>
  <c r="D43" i="46"/>
  <c r="C48" i="46"/>
  <c r="C47" i="46"/>
  <c r="C45" i="46"/>
  <c r="C53" i="46"/>
  <c r="D44" i="46"/>
  <c r="D43" i="45"/>
  <c r="C48" i="45"/>
  <c r="C47" i="45"/>
  <c r="C45" i="45"/>
  <c r="C50" i="45" s="1"/>
  <c r="D44" i="45"/>
  <c r="C46" i="45"/>
  <c r="O50" i="45"/>
  <c r="H42" i="44"/>
  <c r="M38" i="44"/>
  <c r="M42" i="44" s="1"/>
  <c r="I38" i="44"/>
  <c r="I42" i="44" s="1"/>
  <c r="E42" i="44"/>
  <c r="G45" i="44"/>
  <c r="G42" i="44"/>
  <c r="E38" i="44"/>
  <c r="F38" i="44"/>
  <c r="F42" i="44" s="1"/>
  <c r="N38" i="44"/>
  <c r="N42" i="44" s="1"/>
  <c r="D45" i="44"/>
  <c r="L45" i="44"/>
  <c r="C42" i="44"/>
  <c r="D38" i="44"/>
  <c r="L38" i="44"/>
  <c r="L42" i="44" s="1"/>
  <c r="K42" i="43"/>
  <c r="D42" i="43"/>
  <c r="L42" i="43"/>
  <c r="G42" i="43"/>
  <c r="F42" i="43"/>
  <c r="C38" i="43"/>
  <c r="B38" i="43" s="1"/>
  <c r="B42" i="43" s="1"/>
  <c r="K38" i="43"/>
  <c r="D38" i="43"/>
  <c r="L38" i="43"/>
  <c r="H42" i="43"/>
  <c r="K45" i="43"/>
  <c r="F38" i="43"/>
  <c r="N38" i="43"/>
  <c r="N42" i="43" s="1"/>
  <c r="D45" i="43"/>
  <c r="L45" i="43"/>
  <c r="C45" i="43"/>
  <c r="H42" i="42"/>
  <c r="D38" i="42"/>
  <c r="B38" i="42" s="1"/>
  <c r="B42" i="42" s="1"/>
  <c r="I38" i="42"/>
  <c r="I42" i="42" s="1"/>
  <c r="G45" i="42"/>
  <c r="G42" i="42"/>
  <c r="F38" i="42"/>
  <c r="F42" i="42" s="1"/>
  <c r="N38" i="42"/>
  <c r="N42" i="42" s="1"/>
  <c r="L45" i="42"/>
  <c r="E38" i="42"/>
  <c r="E42" i="42" s="1"/>
  <c r="M38" i="42"/>
  <c r="M42" i="42" s="1"/>
  <c r="C42" i="42"/>
  <c r="L38" i="42"/>
  <c r="L42" i="42" s="1"/>
  <c r="D45" i="42"/>
  <c r="B45" i="42" s="1"/>
  <c r="G42" i="41"/>
  <c r="G45" i="41"/>
  <c r="C38" i="41"/>
  <c r="K38" i="41"/>
  <c r="K42" i="41" s="1"/>
  <c r="D38" i="41"/>
  <c r="D42" i="41" s="1"/>
  <c r="L38" i="41"/>
  <c r="L42" i="41" s="1"/>
  <c r="E38" i="41"/>
  <c r="E42" i="41" s="1"/>
  <c r="M38" i="41"/>
  <c r="M42" i="41" s="1"/>
  <c r="C45" i="41"/>
  <c r="K45" i="41"/>
  <c r="L45" i="41"/>
  <c r="C42" i="41"/>
  <c r="F38" i="41"/>
  <c r="F42" i="41" s="1"/>
  <c r="N38" i="41"/>
  <c r="N42" i="41" s="1"/>
  <c r="D45" i="41"/>
  <c r="J42" i="40"/>
  <c r="I38" i="40"/>
  <c r="I42" i="40" s="1"/>
  <c r="E42" i="40"/>
  <c r="M42" i="40"/>
  <c r="G45" i="40"/>
  <c r="H45" i="40"/>
  <c r="C38" i="40"/>
  <c r="K38" i="40"/>
  <c r="K42" i="40" s="1"/>
  <c r="G42" i="40"/>
  <c r="B37" i="40"/>
  <c r="C45" i="40"/>
  <c r="K45" i="40"/>
  <c r="F38" i="40"/>
  <c r="F42" i="40" s="1"/>
  <c r="N38" i="40"/>
  <c r="N42" i="40" s="1"/>
  <c r="N37" i="39"/>
  <c r="N33" i="39"/>
  <c r="N34" i="39" s="1"/>
  <c r="G32" i="39"/>
  <c r="H32" i="39"/>
  <c r="I32" i="39"/>
  <c r="J32" i="39"/>
  <c r="C32" i="39"/>
  <c r="K32" i="39"/>
  <c r="D32" i="39"/>
  <c r="L32" i="39"/>
  <c r="E32" i="39"/>
  <c r="M32" i="39"/>
  <c r="F32" i="39"/>
  <c r="N37" i="38"/>
  <c r="N33" i="38"/>
  <c r="N34" i="38"/>
  <c r="C34" i="38"/>
  <c r="K34" i="38"/>
  <c r="J33" i="38"/>
  <c r="J34" i="38" s="1"/>
  <c r="G37" i="38"/>
  <c r="H32" i="38"/>
  <c r="C33" i="38"/>
  <c r="K33" i="38"/>
  <c r="I32" i="38"/>
  <c r="G34" i="38"/>
  <c r="C37" i="38"/>
  <c r="D32" i="38"/>
  <c r="L32" i="38"/>
  <c r="E32" i="38"/>
  <c r="M32" i="38"/>
  <c r="F32" i="38"/>
  <c r="N37" i="37"/>
  <c r="N33" i="37"/>
  <c r="N34" i="37"/>
  <c r="G32" i="37"/>
  <c r="H32" i="37"/>
  <c r="J32" i="37"/>
  <c r="C32" i="37"/>
  <c r="I34" i="37"/>
  <c r="D32" i="37"/>
  <c r="L32" i="37"/>
  <c r="K32" i="37"/>
  <c r="E32" i="37"/>
  <c r="M32" i="37"/>
  <c r="I37" i="37"/>
  <c r="F32" i="37"/>
  <c r="N37" i="36"/>
  <c r="N33" i="36"/>
  <c r="N34" i="36"/>
  <c r="J32" i="36"/>
  <c r="G32" i="36"/>
  <c r="H32" i="36"/>
  <c r="D32" i="36"/>
  <c r="L32" i="36"/>
  <c r="C32" i="36"/>
  <c r="E32" i="36"/>
  <c r="M32" i="36"/>
  <c r="I32" i="36"/>
  <c r="K32" i="36"/>
  <c r="F32" i="36"/>
  <c r="N37" i="35"/>
  <c r="N33" i="35"/>
  <c r="N34" i="35" s="1"/>
  <c r="J32" i="35"/>
  <c r="C32" i="35"/>
  <c r="K32" i="35"/>
  <c r="H32" i="35"/>
  <c r="G34" i="35"/>
  <c r="D32" i="35"/>
  <c r="L32" i="35"/>
  <c r="G33" i="35"/>
  <c r="E32" i="35"/>
  <c r="M32" i="35"/>
  <c r="I32" i="35"/>
  <c r="F32" i="35"/>
  <c r="J39" i="34"/>
  <c r="J43" i="34" s="1"/>
  <c r="J46" i="34"/>
  <c r="D37" i="34"/>
  <c r="E37" i="34"/>
  <c r="G37" i="34"/>
  <c r="C46" i="34"/>
  <c r="K46" i="34"/>
  <c r="C39" i="34"/>
  <c r="H37" i="34"/>
  <c r="L37" i="34"/>
  <c r="F37" i="34"/>
  <c r="N37" i="34"/>
  <c r="I37" i="34"/>
  <c r="C43" i="34"/>
  <c r="K43" i="34"/>
  <c r="M37" i="34"/>
  <c r="G39" i="33"/>
  <c r="G43" i="33"/>
  <c r="G46" i="33"/>
  <c r="J46" i="33"/>
  <c r="J39" i="33"/>
  <c r="J43" i="33" s="1"/>
  <c r="D37" i="33"/>
  <c r="L37" i="33"/>
  <c r="E37" i="33"/>
  <c r="M37" i="33"/>
  <c r="C39" i="33"/>
  <c r="K39" i="33"/>
  <c r="K43" i="33" s="1"/>
  <c r="F37" i="33"/>
  <c r="N37" i="33"/>
  <c r="C46" i="33"/>
  <c r="K46" i="33"/>
  <c r="H37" i="33"/>
  <c r="I37" i="33"/>
  <c r="J46" i="32"/>
  <c r="J39" i="32"/>
  <c r="J43" i="32" s="1"/>
  <c r="K43" i="32"/>
  <c r="D37" i="32"/>
  <c r="L37" i="32"/>
  <c r="E37" i="32"/>
  <c r="M37" i="32"/>
  <c r="C39" i="32"/>
  <c r="K39" i="32"/>
  <c r="F37" i="32"/>
  <c r="N37" i="32"/>
  <c r="C46" i="32"/>
  <c r="K46" i="32"/>
  <c r="H37" i="32"/>
  <c r="G37" i="32"/>
  <c r="I37" i="32"/>
  <c r="C43" i="32"/>
  <c r="J46" i="31"/>
  <c r="J39" i="31"/>
  <c r="J43" i="31" s="1"/>
  <c r="E43" i="31"/>
  <c r="M43" i="31"/>
  <c r="D37" i="31"/>
  <c r="L37" i="31"/>
  <c r="N43" i="31"/>
  <c r="C39" i="31"/>
  <c r="K39" i="31"/>
  <c r="K43" i="31" s="1"/>
  <c r="G43" i="31"/>
  <c r="K46" i="31"/>
  <c r="H37" i="31"/>
  <c r="F39" i="31"/>
  <c r="F43" i="31" s="1"/>
  <c r="N39" i="31"/>
  <c r="E39" i="31"/>
  <c r="M39" i="31"/>
  <c r="C46" i="31"/>
  <c r="I37" i="31"/>
  <c r="C43" i="31"/>
  <c r="J46" i="30"/>
  <c r="J39" i="30"/>
  <c r="J43" i="30" s="1"/>
  <c r="D37" i="30"/>
  <c r="L37" i="30"/>
  <c r="E37" i="30"/>
  <c r="C37" i="30"/>
  <c r="K37" i="30"/>
  <c r="F37" i="30"/>
  <c r="N37" i="30"/>
  <c r="M37" i="30"/>
  <c r="H37" i="30"/>
  <c r="I37" i="30"/>
  <c r="G37" i="30"/>
  <c r="D44" i="29"/>
  <c r="C49" i="29"/>
  <c r="C46" i="29"/>
  <c r="C48" i="29"/>
  <c r="D54" i="29"/>
  <c r="F45" i="29"/>
  <c r="C54" i="29"/>
  <c r="D44" i="28"/>
  <c r="C49" i="28"/>
  <c r="C48" i="28"/>
  <c r="C46" i="28"/>
  <c r="D45" i="28"/>
  <c r="D44" i="27"/>
  <c r="C48" i="27"/>
  <c r="C49" i="27"/>
  <c r="C46" i="27"/>
  <c r="C47" i="27"/>
  <c r="C51" i="27"/>
  <c r="C54" i="27"/>
  <c r="D45" i="27"/>
  <c r="D44" i="26"/>
  <c r="C49" i="26"/>
  <c r="C48" i="26"/>
  <c r="C46" i="26"/>
  <c r="O51" i="26"/>
  <c r="D45" i="26"/>
  <c r="D44" i="25"/>
  <c r="C49" i="25"/>
  <c r="C48" i="25"/>
  <c r="C46" i="25"/>
  <c r="O51" i="25"/>
  <c r="D45" i="25"/>
  <c r="D48" i="24"/>
  <c r="D41" i="24"/>
  <c r="D45" i="24" s="1"/>
  <c r="J41" i="24"/>
  <c r="J45" i="24"/>
  <c r="J48" i="24"/>
  <c r="K45" i="24"/>
  <c r="E39" i="24"/>
  <c r="M39" i="24"/>
  <c r="C41" i="24"/>
  <c r="K41" i="24"/>
  <c r="F39" i="24"/>
  <c r="N39" i="24"/>
  <c r="G39" i="24"/>
  <c r="C48" i="24"/>
  <c r="K48" i="24"/>
  <c r="H39" i="24"/>
  <c r="L39" i="24"/>
  <c r="I39" i="24"/>
  <c r="C45" i="24"/>
  <c r="J41" i="23"/>
  <c r="J45" i="23"/>
  <c r="J48" i="23"/>
  <c r="L48" i="23"/>
  <c r="L41" i="23"/>
  <c r="L45" i="23" s="1"/>
  <c r="E39" i="23"/>
  <c r="M39" i="23"/>
  <c r="C41" i="23"/>
  <c r="K41" i="23"/>
  <c r="K45" i="23" s="1"/>
  <c r="F39" i="23"/>
  <c r="N39" i="23"/>
  <c r="K48" i="23"/>
  <c r="G39" i="23"/>
  <c r="D39" i="23"/>
  <c r="H39" i="23"/>
  <c r="I39" i="23"/>
  <c r="C45" i="23"/>
  <c r="C48" i="23"/>
  <c r="G41" i="22"/>
  <c r="G45" i="22"/>
  <c r="G48" i="22"/>
  <c r="J48" i="22"/>
  <c r="J41" i="22"/>
  <c r="J45" i="22" s="1"/>
  <c r="E39" i="22"/>
  <c r="C39" i="22"/>
  <c r="K39" i="22"/>
  <c r="D39" i="22"/>
  <c r="L39" i="22"/>
  <c r="M39" i="22"/>
  <c r="N39" i="22"/>
  <c r="H39" i="22"/>
  <c r="I39" i="22"/>
  <c r="F39" i="22"/>
  <c r="J48" i="21"/>
  <c r="J41" i="21"/>
  <c r="J45" i="21" s="1"/>
  <c r="G41" i="21"/>
  <c r="G45" i="21" s="1"/>
  <c r="G48" i="21"/>
  <c r="C39" i="21"/>
  <c r="K39" i="21"/>
  <c r="D39" i="21"/>
  <c r="L39" i="21"/>
  <c r="E39" i="21"/>
  <c r="M39" i="21"/>
  <c r="F39" i="21"/>
  <c r="N39" i="21"/>
  <c r="H39" i="21"/>
  <c r="I39" i="21"/>
  <c r="G41" i="20"/>
  <c r="G45" i="20"/>
  <c r="G48" i="20"/>
  <c r="J48" i="20"/>
  <c r="J41" i="20"/>
  <c r="J45" i="20" s="1"/>
  <c r="E39" i="20"/>
  <c r="M39" i="20"/>
  <c r="C39" i="20"/>
  <c r="K39" i="20"/>
  <c r="L39" i="20"/>
  <c r="H39" i="20"/>
  <c r="I39" i="20"/>
  <c r="D39" i="20"/>
  <c r="F39" i="20"/>
  <c r="N39" i="20"/>
  <c r="C54" i="19"/>
  <c r="D45" i="19"/>
  <c r="B38" i="19"/>
  <c r="C44" i="19"/>
  <c r="C54" i="18"/>
  <c r="D45" i="18"/>
  <c r="C44" i="18"/>
  <c r="O51" i="18"/>
  <c r="C54" i="17"/>
  <c r="D45" i="17"/>
  <c r="O51" i="17"/>
  <c r="C44" i="17"/>
  <c r="C54" i="16"/>
  <c r="D45" i="16"/>
  <c r="D44" i="16"/>
  <c r="C46" i="16"/>
  <c r="C49" i="16"/>
  <c r="C48" i="16"/>
  <c r="B38" i="16"/>
  <c r="C54" i="15"/>
  <c r="D45" i="15"/>
  <c r="B38" i="15"/>
  <c r="C44" i="15"/>
  <c r="B24" i="9"/>
  <c r="B25" i="8"/>
  <c r="N33" i="8"/>
  <c r="M33" i="8"/>
  <c r="L33" i="8"/>
  <c r="K33" i="8"/>
  <c r="J33" i="8"/>
  <c r="I33" i="8"/>
  <c r="H33" i="8"/>
  <c r="G33" i="8"/>
  <c r="F33" i="8"/>
  <c r="F37" i="54" l="1"/>
  <c r="F33" i="54"/>
  <c r="F34" i="54"/>
  <c r="L37" i="54"/>
  <c r="L33" i="54"/>
  <c r="L34" i="54" s="1"/>
  <c r="D34" i="54"/>
  <c r="D37" i="54"/>
  <c r="B32" i="54"/>
  <c r="D33" i="54"/>
  <c r="E33" i="54"/>
  <c r="E37" i="54"/>
  <c r="E34" i="54"/>
  <c r="I33" i="54"/>
  <c r="I34" i="54"/>
  <c r="I37" i="54"/>
  <c r="M37" i="54"/>
  <c r="M33" i="54"/>
  <c r="M34" i="54"/>
  <c r="F37" i="53"/>
  <c r="F33" i="53"/>
  <c r="F34" i="53"/>
  <c r="M37" i="53"/>
  <c r="M33" i="53"/>
  <c r="M34" i="53" s="1"/>
  <c r="E33" i="53"/>
  <c r="E34" i="53" s="1"/>
  <c r="E37" i="53"/>
  <c r="G33" i="53"/>
  <c r="G34" i="53"/>
  <c r="G37" i="53"/>
  <c r="C37" i="53"/>
  <c r="C33" i="53"/>
  <c r="B32" i="53"/>
  <c r="J37" i="53"/>
  <c r="J33" i="53"/>
  <c r="J34" i="53" s="1"/>
  <c r="K33" i="53"/>
  <c r="K34" i="53" s="1"/>
  <c r="K37" i="53"/>
  <c r="I33" i="53"/>
  <c r="I34" i="53"/>
  <c r="I37" i="53"/>
  <c r="L37" i="53"/>
  <c r="L33" i="53"/>
  <c r="L34" i="53" s="1"/>
  <c r="D33" i="53"/>
  <c r="D34" i="53" s="1"/>
  <c r="D37" i="53"/>
  <c r="J37" i="52"/>
  <c r="J33" i="52"/>
  <c r="J34" i="52" s="1"/>
  <c r="F37" i="52"/>
  <c r="F33" i="52"/>
  <c r="F34" i="52" s="1"/>
  <c r="I33" i="52"/>
  <c r="I34" i="52"/>
  <c r="I37" i="52"/>
  <c r="M37" i="52"/>
  <c r="M33" i="52"/>
  <c r="M34" i="52" s="1"/>
  <c r="H33" i="52"/>
  <c r="H34" i="52"/>
  <c r="H37" i="52"/>
  <c r="E37" i="52"/>
  <c r="E33" i="52"/>
  <c r="E34" i="52" s="1"/>
  <c r="G33" i="52"/>
  <c r="G34" i="52" s="1"/>
  <c r="G37" i="52"/>
  <c r="C34" i="52"/>
  <c r="C37" i="52"/>
  <c r="B32" i="52"/>
  <c r="C33" i="52"/>
  <c r="L37" i="52"/>
  <c r="L33" i="52"/>
  <c r="L34" i="52" s="1"/>
  <c r="D37" i="52"/>
  <c r="D33" i="52"/>
  <c r="D34" i="52" s="1"/>
  <c r="K34" i="52"/>
  <c r="K37" i="52"/>
  <c r="K33" i="52"/>
  <c r="F37" i="51"/>
  <c r="F33" i="51"/>
  <c r="B33" i="51" s="1"/>
  <c r="B34" i="51" s="1"/>
  <c r="B35" i="51" s="1"/>
  <c r="F34" i="51"/>
  <c r="I33" i="51"/>
  <c r="I34" i="51"/>
  <c r="I37" i="51"/>
  <c r="B37" i="51"/>
  <c r="D37" i="50"/>
  <c r="D33" i="50"/>
  <c r="D34" i="50" s="1"/>
  <c r="J37" i="50"/>
  <c r="J33" i="50"/>
  <c r="J34" i="50" s="1"/>
  <c r="F37" i="50"/>
  <c r="F33" i="50"/>
  <c r="F34" i="50" s="1"/>
  <c r="K37" i="50"/>
  <c r="K33" i="50"/>
  <c r="K34" i="50" s="1"/>
  <c r="I33" i="50"/>
  <c r="I34" i="50"/>
  <c r="I37" i="50"/>
  <c r="H33" i="50"/>
  <c r="H34" i="50" s="1"/>
  <c r="H37" i="50"/>
  <c r="C37" i="50"/>
  <c r="B32" i="50"/>
  <c r="C33" i="50"/>
  <c r="G33" i="50"/>
  <c r="G34" i="50"/>
  <c r="G37" i="50"/>
  <c r="M37" i="50"/>
  <c r="M33" i="50"/>
  <c r="M34" i="50"/>
  <c r="E37" i="50"/>
  <c r="E33" i="50"/>
  <c r="E34" i="50"/>
  <c r="L34" i="50"/>
  <c r="L37" i="50"/>
  <c r="L33" i="50"/>
  <c r="D53" i="49"/>
  <c r="F44" i="49"/>
  <c r="D48" i="49"/>
  <c r="D45" i="49"/>
  <c r="F43" i="49"/>
  <c r="D47" i="49"/>
  <c r="C46" i="49"/>
  <c r="D48" i="48"/>
  <c r="D45" i="48"/>
  <c r="D47" i="48"/>
  <c r="F43" i="48"/>
  <c r="F53" i="48"/>
  <c r="G44" i="48"/>
  <c r="D48" i="47"/>
  <c r="D47" i="47"/>
  <c r="D45" i="47"/>
  <c r="F43" i="47"/>
  <c r="D53" i="47"/>
  <c r="F44" i="47"/>
  <c r="C50" i="47"/>
  <c r="D48" i="46"/>
  <c r="D47" i="46"/>
  <c r="D45" i="46"/>
  <c r="F43" i="46"/>
  <c r="D53" i="46"/>
  <c r="F44" i="46"/>
  <c r="C46" i="46"/>
  <c r="D47" i="45"/>
  <c r="D48" i="45"/>
  <c r="D45" i="45"/>
  <c r="F43" i="45"/>
  <c r="F44" i="45"/>
  <c r="D53" i="45"/>
  <c r="B45" i="44"/>
  <c r="B38" i="44"/>
  <c r="B42" i="44" s="1"/>
  <c r="D42" i="44"/>
  <c r="B45" i="43"/>
  <c r="C42" i="43"/>
  <c r="B43" i="43" s="1"/>
  <c r="D42" i="42"/>
  <c r="B43" i="42" s="1"/>
  <c r="B38" i="41"/>
  <c r="B42" i="41" s="1"/>
  <c r="B43" i="41" s="1"/>
  <c r="B45" i="41"/>
  <c r="B38" i="40"/>
  <c r="B42" i="40" s="1"/>
  <c r="B43" i="40" s="1"/>
  <c r="B45" i="40"/>
  <c r="C42" i="40"/>
  <c r="C37" i="39"/>
  <c r="B32" i="39"/>
  <c r="C33" i="39"/>
  <c r="J37" i="39"/>
  <c r="J33" i="39"/>
  <c r="J34" i="39" s="1"/>
  <c r="F37" i="39"/>
  <c r="F33" i="39"/>
  <c r="F34" i="39"/>
  <c r="L37" i="39"/>
  <c r="L33" i="39"/>
  <c r="L34" i="39" s="1"/>
  <c r="H33" i="39"/>
  <c r="H34" i="39" s="1"/>
  <c r="H37" i="39"/>
  <c r="G33" i="39"/>
  <c r="G34" i="39"/>
  <c r="G37" i="39"/>
  <c r="D37" i="39"/>
  <c r="D33" i="39"/>
  <c r="D34" i="39" s="1"/>
  <c r="I33" i="39"/>
  <c r="I34" i="39" s="1"/>
  <c r="I37" i="39"/>
  <c r="M37" i="39"/>
  <c r="M33" i="39"/>
  <c r="M34" i="39" s="1"/>
  <c r="E37" i="39"/>
  <c r="E33" i="39"/>
  <c r="E34" i="39"/>
  <c r="K34" i="39"/>
  <c r="K37" i="39"/>
  <c r="K33" i="39"/>
  <c r="I33" i="38"/>
  <c r="I34" i="38"/>
  <c r="I37" i="38"/>
  <c r="L37" i="38"/>
  <c r="L33" i="38"/>
  <c r="L34" i="38" s="1"/>
  <c r="D34" i="38"/>
  <c r="D37" i="38"/>
  <c r="B37" i="38" s="1"/>
  <c r="B32" i="38"/>
  <c r="D33" i="38"/>
  <c r="M33" i="38"/>
  <c r="M37" i="38"/>
  <c r="M34" i="38"/>
  <c r="F37" i="38"/>
  <c r="F33" i="38"/>
  <c r="F34" i="38" s="1"/>
  <c r="E37" i="38"/>
  <c r="E33" i="38"/>
  <c r="B33" i="38" s="1"/>
  <c r="E34" i="38"/>
  <c r="H33" i="38"/>
  <c r="H34" i="38"/>
  <c r="H37" i="38"/>
  <c r="J37" i="37"/>
  <c r="J33" i="37"/>
  <c r="J34" i="37" s="1"/>
  <c r="M37" i="37"/>
  <c r="M33" i="37"/>
  <c r="M34" i="37" s="1"/>
  <c r="E33" i="37"/>
  <c r="E34" i="37" s="1"/>
  <c r="E37" i="37"/>
  <c r="K37" i="37"/>
  <c r="K33" i="37"/>
  <c r="K34" i="37" s="1"/>
  <c r="F37" i="37"/>
  <c r="F33" i="37"/>
  <c r="F34" i="37" s="1"/>
  <c r="G34" i="37"/>
  <c r="G33" i="37"/>
  <c r="G37" i="37"/>
  <c r="L37" i="37"/>
  <c r="L33" i="37"/>
  <c r="L34" i="37" s="1"/>
  <c r="C37" i="37"/>
  <c r="C34" i="37"/>
  <c r="B32" i="37"/>
  <c r="C33" i="37"/>
  <c r="H33" i="37"/>
  <c r="H34" i="37"/>
  <c r="H37" i="37"/>
  <c r="D37" i="37"/>
  <c r="D33" i="37"/>
  <c r="D34" i="37" s="1"/>
  <c r="L37" i="36"/>
  <c r="L33" i="36"/>
  <c r="L34" i="36" s="1"/>
  <c r="K37" i="36"/>
  <c r="K33" i="36"/>
  <c r="K34" i="36" s="1"/>
  <c r="M37" i="36"/>
  <c r="M33" i="36"/>
  <c r="M34" i="36" s="1"/>
  <c r="D33" i="36"/>
  <c r="D34" i="36" s="1"/>
  <c r="D37" i="36"/>
  <c r="H33" i="36"/>
  <c r="H34" i="36"/>
  <c r="H37" i="36"/>
  <c r="I33" i="36"/>
  <c r="I34" i="36" s="1"/>
  <c r="I37" i="36"/>
  <c r="E37" i="36"/>
  <c r="E33" i="36"/>
  <c r="E34" i="36" s="1"/>
  <c r="F37" i="36"/>
  <c r="F33" i="36"/>
  <c r="F34" i="36"/>
  <c r="G33" i="36"/>
  <c r="G34" i="36"/>
  <c r="G37" i="36"/>
  <c r="J33" i="36"/>
  <c r="J34" i="36" s="1"/>
  <c r="J37" i="36"/>
  <c r="C34" i="36"/>
  <c r="C37" i="36"/>
  <c r="B37" i="36" s="1"/>
  <c r="C33" i="36"/>
  <c r="B32" i="36"/>
  <c r="F37" i="35"/>
  <c r="F33" i="35"/>
  <c r="F34" i="35" s="1"/>
  <c r="H33" i="35"/>
  <c r="H34" i="35"/>
  <c r="H37" i="35"/>
  <c r="I33" i="35"/>
  <c r="I34" i="35" s="1"/>
  <c r="I37" i="35"/>
  <c r="K33" i="35"/>
  <c r="K34" i="35" s="1"/>
  <c r="K37" i="35"/>
  <c r="M33" i="35"/>
  <c r="M34" i="35"/>
  <c r="M37" i="35"/>
  <c r="C34" i="35"/>
  <c r="C33" i="35"/>
  <c r="C37" i="35"/>
  <c r="B32" i="35"/>
  <c r="E37" i="35"/>
  <c r="E33" i="35"/>
  <c r="E34" i="35"/>
  <c r="J33" i="35"/>
  <c r="J34" i="35" s="1"/>
  <c r="J37" i="35"/>
  <c r="L33" i="35"/>
  <c r="L34" i="35" s="1"/>
  <c r="L37" i="35"/>
  <c r="D33" i="35"/>
  <c r="D34" i="35" s="1"/>
  <c r="D37" i="35"/>
  <c r="L39" i="34"/>
  <c r="L43" i="34" s="1"/>
  <c r="L46" i="34"/>
  <c r="I46" i="34"/>
  <c r="I39" i="34"/>
  <c r="I43" i="34" s="1"/>
  <c r="G43" i="34"/>
  <c r="G39" i="34"/>
  <c r="G46" i="34"/>
  <c r="N46" i="34"/>
  <c r="N39" i="34"/>
  <c r="N43" i="34"/>
  <c r="E46" i="34"/>
  <c r="E39" i="34"/>
  <c r="B39" i="34" s="1"/>
  <c r="E43" i="34"/>
  <c r="F46" i="34"/>
  <c r="F39" i="34"/>
  <c r="F43" i="34"/>
  <c r="D39" i="34"/>
  <c r="D43" i="34" s="1"/>
  <c r="D46" i="34"/>
  <c r="B46" i="34" s="1"/>
  <c r="H39" i="34"/>
  <c r="H43" i="34"/>
  <c r="H46" i="34"/>
  <c r="M46" i="34"/>
  <c r="M39" i="34"/>
  <c r="M43" i="34"/>
  <c r="B37" i="34"/>
  <c r="N46" i="33"/>
  <c r="N39" i="33"/>
  <c r="N43" i="33"/>
  <c r="I46" i="33"/>
  <c r="I39" i="33"/>
  <c r="I43" i="33" s="1"/>
  <c r="F46" i="33"/>
  <c r="F39" i="33"/>
  <c r="F43" i="33"/>
  <c r="C43" i="33"/>
  <c r="M46" i="33"/>
  <c r="M39" i="33"/>
  <c r="M43" i="33"/>
  <c r="E46" i="33"/>
  <c r="E39" i="33"/>
  <c r="E43" i="33" s="1"/>
  <c r="L46" i="33"/>
  <c r="L39" i="33"/>
  <c r="L43" i="33" s="1"/>
  <c r="B37" i="33"/>
  <c r="H39" i="33"/>
  <c r="H43" i="33"/>
  <c r="H46" i="33"/>
  <c r="D46" i="33"/>
  <c r="B46" i="33" s="1"/>
  <c r="D39" i="33"/>
  <c r="B39" i="33" s="1"/>
  <c r="H39" i="32"/>
  <c r="H43" i="32"/>
  <c r="H46" i="32"/>
  <c r="N46" i="32"/>
  <c r="N39" i="32"/>
  <c r="N43" i="32"/>
  <c r="L43" i="32"/>
  <c r="L46" i="32"/>
  <c r="L39" i="32"/>
  <c r="D46" i="32"/>
  <c r="B46" i="32" s="1"/>
  <c r="D39" i="32"/>
  <c r="D43" i="32" s="1"/>
  <c r="E39" i="32"/>
  <c r="E43" i="32" s="1"/>
  <c r="E46" i="32"/>
  <c r="F46" i="32"/>
  <c r="F39" i="32"/>
  <c r="F43" i="32"/>
  <c r="B37" i="32"/>
  <c r="I46" i="32"/>
  <c r="I39" i="32"/>
  <c r="I43" i="32" s="1"/>
  <c r="G39" i="32"/>
  <c r="G43" i="32"/>
  <c r="G46" i="32"/>
  <c r="M46" i="32"/>
  <c r="M39" i="32"/>
  <c r="M43" i="32" s="1"/>
  <c r="H39" i="31"/>
  <c r="H43" i="31"/>
  <c r="H46" i="31"/>
  <c r="D46" i="31"/>
  <c r="B46" i="31" s="1"/>
  <c r="D39" i="31"/>
  <c r="D43" i="31" s="1"/>
  <c r="I46" i="31"/>
  <c r="I39" i="31"/>
  <c r="I43" i="31" s="1"/>
  <c r="B37" i="31"/>
  <c r="L43" i="31"/>
  <c r="L46" i="31"/>
  <c r="L39" i="31"/>
  <c r="G39" i="30"/>
  <c r="G43" i="30" s="1"/>
  <c r="G46" i="30"/>
  <c r="K46" i="30"/>
  <c r="K39" i="30"/>
  <c r="K43" i="30" s="1"/>
  <c r="E46" i="30"/>
  <c r="E39" i="30"/>
  <c r="E43" i="30" s="1"/>
  <c r="M46" i="30"/>
  <c r="M39" i="30"/>
  <c r="M43" i="30"/>
  <c r="B37" i="30"/>
  <c r="C43" i="30"/>
  <c r="C46" i="30"/>
  <c r="B46" i="30" s="1"/>
  <c r="C39" i="30"/>
  <c r="I46" i="30"/>
  <c r="I39" i="30"/>
  <c r="I43" i="30" s="1"/>
  <c r="H39" i="30"/>
  <c r="H43" i="30"/>
  <c r="H46" i="30"/>
  <c r="N46" i="30"/>
  <c r="N39" i="30"/>
  <c r="N43" i="30" s="1"/>
  <c r="L46" i="30"/>
  <c r="L39" i="30"/>
  <c r="L43" i="30" s="1"/>
  <c r="D46" i="30"/>
  <c r="D39" i="30"/>
  <c r="D43" i="30" s="1"/>
  <c r="F46" i="30"/>
  <c r="F39" i="30"/>
  <c r="F43" i="30"/>
  <c r="C47" i="29"/>
  <c r="F54" i="29"/>
  <c r="G45" i="29"/>
  <c r="D49" i="29"/>
  <c r="D48" i="29"/>
  <c r="F44" i="29"/>
  <c r="D46" i="29"/>
  <c r="D54" i="28"/>
  <c r="F45" i="28"/>
  <c r="C47" i="28"/>
  <c r="D49" i="28"/>
  <c r="D48" i="28"/>
  <c r="D46" i="28"/>
  <c r="F44" i="28"/>
  <c r="D54" i="27"/>
  <c r="F45" i="27"/>
  <c r="D49" i="27"/>
  <c r="D48" i="27"/>
  <c r="F44" i="27"/>
  <c r="D46" i="27"/>
  <c r="C47" i="26"/>
  <c r="D54" i="26"/>
  <c r="D47" i="26"/>
  <c r="D51" i="26" s="1"/>
  <c r="F45" i="26"/>
  <c r="D48" i="26"/>
  <c r="D49" i="26"/>
  <c r="D46" i="26"/>
  <c r="F44" i="26"/>
  <c r="C47" i="25"/>
  <c r="D47" i="25"/>
  <c r="F45" i="25"/>
  <c r="D54" i="25"/>
  <c r="D51" i="25"/>
  <c r="D49" i="25"/>
  <c r="D48" i="25"/>
  <c r="D46" i="25"/>
  <c r="F44" i="25"/>
  <c r="G41" i="24"/>
  <c r="G45" i="24"/>
  <c r="G48" i="24"/>
  <c r="F48" i="24"/>
  <c r="F41" i="24"/>
  <c r="B41" i="24" s="1"/>
  <c r="I45" i="24"/>
  <c r="I48" i="24"/>
  <c r="I41" i="24"/>
  <c r="B39" i="24"/>
  <c r="H41" i="24"/>
  <c r="H48" i="24"/>
  <c r="H45" i="24"/>
  <c r="M48" i="24"/>
  <c r="M41" i="24"/>
  <c r="M45" i="24" s="1"/>
  <c r="N48" i="24"/>
  <c r="N41" i="24"/>
  <c r="N45" i="24" s="1"/>
  <c r="L48" i="24"/>
  <c r="L41" i="24"/>
  <c r="L45" i="24" s="1"/>
  <c r="E48" i="24"/>
  <c r="B48" i="24" s="1"/>
  <c r="E41" i="24"/>
  <c r="E45" i="24" s="1"/>
  <c r="N48" i="23"/>
  <c r="N41" i="23"/>
  <c r="N45" i="23"/>
  <c r="F48" i="23"/>
  <c r="F41" i="23"/>
  <c r="F45" i="23"/>
  <c r="G41" i="23"/>
  <c r="G45" i="23" s="1"/>
  <c r="G48" i="23"/>
  <c r="B39" i="23"/>
  <c r="I41" i="23"/>
  <c r="I45" i="23" s="1"/>
  <c r="I48" i="23"/>
  <c r="H41" i="23"/>
  <c r="H45" i="23" s="1"/>
  <c r="H48" i="23"/>
  <c r="M48" i="23"/>
  <c r="M41" i="23"/>
  <c r="M45" i="23"/>
  <c r="D48" i="23"/>
  <c r="B48" i="23" s="1"/>
  <c r="D41" i="23"/>
  <c r="B41" i="23" s="1"/>
  <c r="E48" i="23"/>
  <c r="E41" i="23"/>
  <c r="E45" i="23"/>
  <c r="F48" i="22"/>
  <c r="F41" i="22"/>
  <c r="F45" i="22"/>
  <c r="B39" i="22"/>
  <c r="C48" i="22"/>
  <c r="C41" i="22"/>
  <c r="I45" i="22"/>
  <c r="I48" i="22"/>
  <c r="I41" i="22"/>
  <c r="E41" i="22"/>
  <c r="E48" i="22"/>
  <c r="E45" i="22"/>
  <c r="H41" i="22"/>
  <c r="H45" i="22"/>
  <c r="H48" i="22"/>
  <c r="N48" i="22"/>
  <c r="N41" i="22"/>
  <c r="N45" i="22"/>
  <c r="M41" i="22"/>
  <c r="M48" i="22"/>
  <c r="M45" i="22"/>
  <c r="L41" i="22"/>
  <c r="L45" i="22" s="1"/>
  <c r="L48" i="22"/>
  <c r="D48" i="22"/>
  <c r="D41" i="22"/>
  <c r="D45" i="22" s="1"/>
  <c r="K48" i="22"/>
  <c r="K41" i="22"/>
  <c r="K45" i="22" s="1"/>
  <c r="B39" i="21"/>
  <c r="C48" i="21"/>
  <c r="C41" i="21"/>
  <c r="N48" i="21"/>
  <c r="N41" i="21"/>
  <c r="N45" i="21"/>
  <c r="F48" i="21"/>
  <c r="F41" i="21"/>
  <c r="F45" i="21"/>
  <c r="I48" i="21"/>
  <c r="I41" i="21"/>
  <c r="I45" i="21" s="1"/>
  <c r="K48" i="21"/>
  <c r="K41" i="21"/>
  <c r="K45" i="21" s="1"/>
  <c r="H41" i="21"/>
  <c r="H45" i="21"/>
  <c r="H48" i="21"/>
  <c r="M48" i="21"/>
  <c r="M41" i="21"/>
  <c r="M45" i="21"/>
  <c r="E48" i="21"/>
  <c r="E41" i="21"/>
  <c r="E45" i="21" s="1"/>
  <c r="L48" i="21"/>
  <c r="L41" i="21"/>
  <c r="L45" i="21" s="1"/>
  <c r="D48" i="21"/>
  <c r="D41" i="21"/>
  <c r="D45" i="21" s="1"/>
  <c r="N48" i="20"/>
  <c r="N41" i="20"/>
  <c r="N45" i="20" s="1"/>
  <c r="F48" i="20"/>
  <c r="F41" i="20"/>
  <c r="F45" i="20" s="1"/>
  <c r="E48" i="20"/>
  <c r="E41" i="20"/>
  <c r="E45" i="20" s="1"/>
  <c r="D41" i="20"/>
  <c r="D45" i="20" s="1"/>
  <c r="D48" i="20"/>
  <c r="I41" i="20"/>
  <c r="I45" i="20" s="1"/>
  <c r="I48" i="20"/>
  <c r="H41" i="20"/>
  <c r="H45" i="20" s="1"/>
  <c r="H48" i="20"/>
  <c r="M48" i="20"/>
  <c r="M41" i="20"/>
  <c r="M45" i="20"/>
  <c r="L41" i="20"/>
  <c r="L45" i="20" s="1"/>
  <c r="L48" i="20"/>
  <c r="K48" i="20"/>
  <c r="K41" i="20"/>
  <c r="K45" i="20" s="1"/>
  <c r="B39" i="20"/>
  <c r="C48" i="20"/>
  <c r="C41" i="20"/>
  <c r="C46" i="19"/>
  <c r="C49" i="19"/>
  <c r="D44" i="19"/>
  <c r="C48" i="19"/>
  <c r="D54" i="19"/>
  <c r="E45" i="19"/>
  <c r="C46" i="18"/>
  <c r="C49" i="18"/>
  <c r="D44" i="18"/>
  <c r="C48" i="18"/>
  <c r="D54" i="18"/>
  <c r="E45" i="18"/>
  <c r="D54" i="17"/>
  <c r="E45" i="17"/>
  <c r="C46" i="17"/>
  <c r="C49" i="17"/>
  <c r="D44" i="17"/>
  <c r="C48" i="17"/>
  <c r="D46" i="16"/>
  <c r="D49" i="16"/>
  <c r="E44" i="16"/>
  <c r="D48" i="16"/>
  <c r="C47" i="16"/>
  <c r="D47" i="16"/>
  <c r="D54" i="16"/>
  <c r="E45" i="16"/>
  <c r="C46" i="15"/>
  <c r="C49" i="15"/>
  <c r="D44" i="15"/>
  <c r="C48" i="15"/>
  <c r="D54" i="15"/>
  <c r="E45" i="15"/>
  <c r="B21" i="4"/>
  <c r="B37" i="54" l="1"/>
  <c r="B33" i="54"/>
  <c r="B34" i="54"/>
  <c r="B35" i="54" s="1"/>
  <c r="B33" i="53"/>
  <c r="B34" i="53" s="1"/>
  <c r="B35" i="53" s="1"/>
  <c r="B37" i="53"/>
  <c r="C34" i="53"/>
  <c r="B37" i="52"/>
  <c r="B33" i="52"/>
  <c r="B34" i="52" s="1"/>
  <c r="B35" i="52" s="1"/>
  <c r="B33" i="50"/>
  <c r="B34" i="50"/>
  <c r="B37" i="50"/>
  <c r="C34" i="50"/>
  <c r="C50" i="49"/>
  <c r="F53" i="49"/>
  <c r="F46" i="49"/>
  <c r="G44" i="49"/>
  <c r="D46" i="49"/>
  <c r="D50" i="49" s="1"/>
  <c r="F48" i="49"/>
  <c r="G43" i="49"/>
  <c r="F47" i="49"/>
  <c r="F45" i="49"/>
  <c r="F48" i="48"/>
  <c r="F47" i="48"/>
  <c r="G43" i="48"/>
  <c r="F45" i="48"/>
  <c r="D50" i="48"/>
  <c r="D46" i="48"/>
  <c r="H44" i="48"/>
  <c r="G53" i="48"/>
  <c r="F48" i="47"/>
  <c r="F47" i="47"/>
  <c r="F45" i="47"/>
  <c r="G43" i="47"/>
  <c r="F53" i="47"/>
  <c r="G44" i="47"/>
  <c r="D46" i="47"/>
  <c r="D50" i="47"/>
  <c r="C50" i="46"/>
  <c r="F53" i="46"/>
  <c r="F46" i="46"/>
  <c r="G44" i="46"/>
  <c r="D46" i="46"/>
  <c r="D50" i="46" s="1"/>
  <c r="F48" i="46"/>
  <c r="F47" i="46"/>
  <c r="F45" i="46"/>
  <c r="G43" i="46"/>
  <c r="F53" i="45"/>
  <c r="F46" i="45"/>
  <c r="G44" i="45"/>
  <c r="F50" i="45"/>
  <c r="D46" i="45"/>
  <c r="F48" i="45"/>
  <c r="F45" i="45"/>
  <c r="G43" i="45"/>
  <c r="F47" i="45"/>
  <c r="B43" i="44"/>
  <c r="B33" i="39"/>
  <c r="B34" i="39"/>
  <c r="B37" i="39"/>
  <c r="C34" i="39"/>
  <c r="B34" i="38"/>
  <c r="B35" i="38" s="1"/>
  <c r="B37" i="37"/>
  <c r="B33" i="37"/>
  <c r="B34" i="37" s="1"/>
  <c r="B35" i="37" s="1"/>
  <c r="B33" i="36"/>
  <c r="B34" i="36" s="1"/>
  <c r="B35" i="36" s="1"/>
  <c r="B37" i="35"/>
  <c r="B33" i="35"/>
  <c r="B34" i="35" s="1"/>
  <c r="B35" i="35" s="1"/>
  <c r="B43" i="34"/>
  <c r="B44" i="34" s="1"/>
  <c r="B43" i="33"/>
  <c r="D43" i="33"/>
  <c r="B39" i="32"/>
  <c r="B43" i="32"/>
  <c r="B44" i="32" s="1"/>
  <c r="B39" i="31"/>
  <c r="B43" i="31"/>
  <c r="B44" i="31" s="1"/>
  <c r="B39" i="30"/>
  <c r="B43" i="30"/>
  <c r="B44" i="30" s="1"/>
  <c r="H45" i="29"/>
  <c r="G54" i="29"/>
  <c r="F49" i="29"/>
  <c r="F48" i="29"/>
  <c r="F46" i="29"/>
  <c r="G44" i="29"/>
  <c r="D47" i="29"/>
  <c r="D51" i="29"/>
  <c r="C51" i="29"/>
  <c r="F49" i="28"/>
  <c r="F48" i="28"/>
  <c r="F46" i="28"/>
  <c r="G44" i="28"/>
  <c r="D47" i="28"/>
  <c r="D51" i="28" s="1"/>
  <c r="F54" i="28"/>
  <c r="G45" i="28"/>
  <c r="C51" i="28"/>
  <c r="F49" i="27"/>
  <c r="G44" i="27"/>
  <c r="F48" i="27"/>
  <c r="F46" i="27"/>
  <c r="F54" i="27"/>
  <c r="F47" i="27"/>
  <c r="G45" i="27"/>
  <c r="D47" i="27"/>
  <c r="F49" i="26"/>
  <c r="F48" i="26"/>
  <c r="G44" i="26"/>
  <c r="F46" i="26"/>
  <c r="C51" i="26"/>
  <c r="F54" i="26"/>
  <c r="G45" i="26"/>
  <c r="F54" i="25"/>
  <c r="G45" i="25"/>
  <c r="C51" i="25"/>
  <c r="F49" i="25"/>
  <c r="F48" i="25"/>
  <c r="F46" i="25"/>
  <c r="G44" i="25"/>
  <c r="F45" i="24"/>
  <c r="B45" i="24"/>
  <c r="B46" i="24" s="1"/>
  <c r="D45" i="23"/>
  <c r="B45" i="23"/>
  <c r="B46" i="23" s="1"/>
  <c r="B41" i="22"/>
  <c r="C45" i="22"/>
  <c r="B48" i="22"/>
  <c r="B45" i="22"/>
  <c r="B46" i="22" s="1"/>
  <c r="B41" i="21"/>
  <c r="B48" i="21"/>
  <c r="C45" i="21"/>
  <c r="B45" i="21"/>
  <c r="B46" i="21" s="1"/>
  <c r="B41" i="20"/>
  <c r="B45" i="20" s="1"/>
  <c r="B46" i="20" s="1"/>
  <c r="B48" i="20"/>
  <c r="C45" i="20"/>
  <c r="D46" i="19"/>
  <c r="E44" i="19"/>
  <c r="D49" i="19"/>
  <c r="D48" i="19"/>
  <c r="E54" i="19"/>
  <c r="F45" i="19"/>
  <c r="C47" i="19"/>
  <c r="D46" i="18"/>
  <c r="D49" i="18"/>
  <c r="E44" i="18"/>
  <c r="D48" i="18"/>
  <c r="E54" i="18"/>
  <c r="F45" i="18"/>
  <c r="C47" i="18"/>
  <c r="C47" i="17"/>
  <c r="E54" i="17"/>
  <c r="F45" i="17"/>
  <c r="D46" i="17"/>
  <c r="D49" i="17"/>
  <c r="E44" i="17"/>
  <c r="D48" i="17"/>
  <c r="E54" i="16"/>
  <c r="E47" i="16"/>
  <c r="F45" i="16"/>
  <c r="D51" i="16"/>
  <c r="E49" i="16"/>
  <c r="F44" i="16"/>
  <c r="E48" i="16"/>
  <c r="E46" i="16"/>
  <c r="C51" i="16"/>
  <c r="D46" i="15"/>
  <c r="D49" i="15"/>
  <c r="E44" i="15"/>
  <c r="D48" i="15"/>
  <c r="E54" i="15"/>
  <c r="F45" i="15"/>
  <c r="C47" i="15"/>
  <c r="B30" i="11"/>
  <c r="B41" i="10"/>
  <c r="B29" i="9"/>
  <c r="B30" i="8"/>
  <c r="B34" i="7"/>
  <c r="B35" i="50" l="1"/>
  <c r="H44" i="49"/>
  <c r="G53" i="49"/>
  <c r="G47" i="49"/>
  <c r="G48" i="49"/>
  <c r="G45" i="49"/>
  <c r="H43" i="49"/>
  <c r="F50" i="49"/>
  <c r="F50" i="48"/>
  <c r="F46" i="48"/>
  <c r="G45" i="48"/>
  <c r="G47" i="48"/>
  <c r="H43" i="48"/>
  <c r="G48" i="48"/>
  <c r="H53" i="48"/>
  <c r="I44" i="48"/>
  <c r="G45" i="47"/>
  <c r="G47" i="47"/>
  <c r="H43" i="47"/>
  <c r="G48" i="47"/>
  <c r="F50" i="47"/>
  <c r="H44" i="47"/>
  <c r="G53" i="47"/>
  <c r="F46" i="47"/>
  <c r="H44" i="46"/>
  <c r="G53" i="46"/>
  <c r="G47" i="46"/>
  <c r="H43" i="46"/>
  <c r="G48" i="46"/>
  <c r="G45" i="46"/>
  <c r="F50" i="46"/>
  <c r="H44" i="45"/>
  <c r="G53" i="45"/>
  <c r="H43" i="45"/>
  <c r="G48" i="45"/>
  <c r="G47" i="45"/>
  <c r="G45" i="45"/>
  <c r="G46" i="45" s="1"/>
  <c r="D50" i="45"/>
  <c r="B35" i="39"/>
  <c r="B44" i="33"/>
  <c r="H54" i="29"/>
  <c r="I45" i="29"/>
  <c r="G46" i="29"/>
  <c r="H44" i="29"/>
  <c r="G49" i="29"/>
  <c r="G48" i="29"/>
  <c r="F47" i="29"/>
  <c r="F51" i="29"/>
  <c r="G48" i="28"/>
  <c r="G46" i="28"/>
  <c r="H44" i="28"/>
  <c r="G49" i="28"/>
  <c r="G47" i="28"/>
  <c r="H45" i="28"/>
  <c r="G51" i="28"/>
  <c r="G54" i="28"/>
  <c r="F47" i="28"/>
  <c r="G48" i="27"/>
  <c r="G46" i="27"/>
  <c r="G47" i="27" s="1"/>
  <c r="H44" i="27"/>
  <c r="G49" i="27"/>
  <c r="D51" i="27"/>
  <c r="F51" i="27"/>
  <c r="H45" i="27"/>
  <c r="G54" i="27"/>
  <c r="F51" i="26"/>
  <c r="G48" i="26"/>
  <c r="G46" i="26"/>
  <c r="G47" i="26" s="1"/>
  <c r="G51" i="26" s="1"/>
  <c r="G49" i="26"/>
  <c r="H44" i="26"/>
  <c r="H45" i="26"/>
  <c r="G54" i="26"/>
  <c r="F47" i="26"/>
  <c r="G48" i="25"/>
  <c r="G46" i="25"/>
  <c r="H44" i="25"/>
  <c r="G49" i="25"/>
  <c r="G47" i="25"/>
  <c r="H45" i="25"/>
  <c r="G51" i="25"/>
  <c r="G54" i="25"/>
  <c r="F47" i="25"/>
  <c r="C51" i="19"/>
  <c r="E49" i="19"/>
  <c r="F44" i="19"/>
  <c r="E46" i="19"/>
  <c r="E48" i="19"/>
  <c r="D47" i="19"/>
  <c r="D51" i="19" s="1"/>
  <c r="F54" i="19"/>
  <c r="G45" i="19"/>
  <c r="C51" i="18"/>
  <c r="E49" i="18"/>
  <c r="F44" i="18"/>
  <c r="E46" i="18"/>
  <c r="E48" i="18"/>
  <c r="F54" i="18"/>
  <c r="G45" i="18"/>
  <c r="D47" i="18"/>
  <c r="E49" i="17"/>
  <c r="F44" i="17"/>
  <c r="E48" i="17"/>
  <c r="E46" i="17"/>
  <c r="C51" i="17"/>
  <c r="D47" i="17"/>
  <c r="D51" i="17" s="1"/>
  <c r="G45" i="17"/>
  <c r="F54" i="17"/>
  <c r="G45" i="16"/>
  <c r="F54" i="16"/>
  <c r="E51" i="16"/>
  <c r="G44" i="16"/>
  <c r="F48" i="16"/>
  <c r="F46" i="16"/>
  <c r="F47" i="16" s="1"/>
  <c r="F49" i="16"/>
  <c r="D47" i="15"/>
  <c r="C51" i="15"/>
  <c r="E49" i="15"/>
  <c r="F44" i="15"/>
  <c r="E48" i="15"/>
  <c r="E46" i="15"/>
  <c r="G45" i="15"/>
  <c r="F54" i="15"/>
  <c r="B42" i="6"/>
  <c r="B35" i="5"/>
  <c r="B42" i="4"/>
  <c r="E66" i="12"/>
  <c r="F44" i="12"/>
  <c r="D45" i="12"/>
  <c r="C44" i="12"/>
  <c r="G33" i="12"/>
  <c r="D19" i="12"/>
  <c r="G9" i="12"/>
  <c r="G85" i="12"/>
  <c r="F85" i="12"/>
  <c r="E85" i="12"/>
  <c r="D85" i="12"/>
  <c r="C85" i="12"/>
  <c r="G84" i="12"/>
  <c r="F84" i="12"/>
  <c r="E84" i="12"/>
  <c r="D84" i="12"/>
  <c r="C84" i="12"/>
  <c r="G83" i="12"/>
  <c r="F83" i="12"/>
  <c r="E83" i="12"/>
  <c r="D83" i="12"/>
  <c r="C83" i="12"/>
  <c r="G73" i="12"/>
  <c r="F73" i="12"/>
  <c r="E73" i="12"/>
  <c r="D73" i="12"/>
  <c r="C73" i="12"/>
  <c r="G72" i="12"/>
  <c r="F72" i="12"/>
  <c r="E72" i="12"/>
  <c r="D72" i="12"/>
  <c r="C72" i="12"/>
  <c r="G71" i="12"/>
  <c r="F71" i="12"/>
  <c r="E71" i="12"/>
  <c r="D71" i="12"/>
  <c r="C71" i="12"/>
  <c r="G61" i="12"/>
  <c r="F61" i="12"/>
  <c r="E61" i="12"/>
  <c r="D61" i="12"/>
  <c r="C61" i="12"/>
  <c r="G60" i="12"/>
  <c r="F60" i="12"/>
  <c r="E60" i="12"/>
  <c r="D60" i="12"/>
  <c r="C60" i="12"/>
  <c r="G59" i="12"/>
  <c r="F59" i="12"/>
  <c r="E59" i="12"/>
  <c r="D59" i="12"/>
  <c r="C59" i="12"/>
  <c r="G52" i="12"/>
  <c r="F52" i="12"/>
  <c r="E52" i="12"/>
  <c r="D52" i="12"/>
  <c r="C52" i="12"/>
  <c r="G51" i="12"/>
  <c r="F51" i="12"/>
  <c r="E51" i="12"/>
  <c r="D51" i="12"/>
  <c r="C51" i="12"/>
  <c r="G50" i="12"/>
  <c r="F50" i="12"/>
  <c r="E50" i="12"/>
  <c r="D50" i="12"/>
  <c r="C50" i="12"/>
  <c r="G40" i="12"/>
  <c r="F40" i="12"/>
  <c r="E40" i="12"/>
  <c r="D40" i="12"/>
  <c r="C40" i="12"/>
  <c r="G39" i="12"/>
  <c r="F39" i="12"/>
  <c r="E39" i="12"/>
  <c r="D39" i="12"/>
  <c r="C39" i="12"/>
  <c r="G38" i="12"/>
  <c r="F38" i="12"/>
  <c r="E38" i="12"/>
  <c r="D38" i="12"/>
  <c r="C38" i="12"/>
  <c r="G28" i="12"/>
  <c r="F28" i="12"/>
  <c r="E28" i="12"/>
  <c r="D28" i="12"/>
  <c r="C28" i="12"/>
  <c r="G27" i="12"/>
  <c r="F27" i="12"/>
  <c r="E27" i="12"/>
  <c r="D27" i="12"/>
  <c r="C27" i="12"/>
  <c r="G26" i="12"/>
  <c r="F26" i="12"/>
  <c r="E26" i="12"/>
  <c r="D26" i="12"/>
  <c r="C26" i="12"/>
  <c r="G16" i="12"/>
  <c r="F16" i="12"/>
  <c r="E16" i="12"/>
  <c r="D16" i="12"/>
  <c r="C16" i="12"/>
  <c r="G15" i="12"/>
  <c r="F15" i="12"/>
  <c r="E15" i="12"/>
  <c r="D15" i="12"/>
  <c r="C15" i="12"/>
  <c r="G14" i="12"/>
  <c r="F14" i="12"/>
  <c r="E14" i="12"/>
  <c r="D14" i="12"/>
  <c r="C14" i="12"/>
  <c r="G4" i="12"/>
  <c r="F4" i="12"/>
  <c r="E4" i="12"/>
  <c r="D4" i="12"/>
  <c r="C4" i="12"/>
  <c r="G3" i="12"/>
  <c r="F3" i="12"/>
  <c r="E3" i="12"/>
  <c r="D3" i="12"/>
  <c r="C3" i="12"/>
  <c r="G2" i="12"/>
  <c r="F2" i="12"/>
  <c r="E2" i="12"/>
  <c r="D2" i="12"/>
  <c r="C2" i="12"/>
  <c r="F32" i="11"/>
  <c r="F33" i="11" s="1"/>
  <c r="C32" i="11"/>
  <c r="B31" i="11"/>
  <c r="B25" i="11"/>
  <c r="B21" i="11"/>
  <c r="B20" i="11"/>
  <c r="B19" i="11"/>
  <c r="M32" i="11" s="1"/>
  <c r="J50" i="10"/>
  <c r="P49" i="10"/>
  <c r="N49" i="10"/>
  <c r="M49" i="10"/>
  <c r="L49" i="10"/>
  <c r="K49" i="10"/>
  <c r="I49" i="10"/>
  <c r="H49" i="10"/>
  <c r="G49" i="10"/>
  <c r="F49" i="10"/>
  <c r="D49" i="10"/>
  <c r="C49" i="10"/>
  <c r="O44" i="10"/>
  <c r="O46" i="10" s="1"/>
  <c r="P42" i="10"/>
  <c r="O42" i="10"/>
  <c r="N42" i="10"/>
  <c r="M42" i="10"/>
  <c r="L42" i="10"/>
  <c r="K42" i="10"/>
  <c r="J42" i="10"/>
  <c r="I42" i="10"/>
  <c r="H42" i="10"/>
  <c r="G42" i="10"/>
  <c r="F42" i="10"/>
  <c r="D42" i="10"/>
  <c r="C42" i="10"/>
  <c r="B36" i="10"/>
  <c r="B25" i="10"/>
  <c r="B24" i="10"/>
  <c r="B23" i="10"/>
  <c r="B22" i="10"/>
  <c r="B21" i="10"/>
  <c r="C43" i="10" s="1"/>
  <c r="N41" i="9"/>
  <c r="M41" i="9"/>
  <c r="L41" i="9"/>
  <c r="K41" i="9"/>
  <c r="J41" i="9"/>
  <c r="I41" i="9"/>
  <c r="H41" i="9"/>
  <c r="G41" i="9"/>
  <c r="F41" i="9"/>
  <c r="E41" i="9"/>
  <c r="D41" i="9"/>
  <c r="C41" i="9"/>
  <c r="N40" i="9"/>
  <c r="M40" i="9"/>
  <c r="L40" i="9"/>
  <c r="K40" i="9"/>
  <c r="J40" i="9"/>
  <c r="I40" i="9"/>
  <c r="H40" i="9"/>
  <c r="G40" i="9"/>
  <c r="F40" i="9"/>
  <c r="E40" i="9"/>
  <c r="D40" i="9"/>
  <c r="C40" i="9"/>
  <c r="N39" i="9"/>
  <c r="M39" i="9"/>
  <c r="L39" i="9"/>
  <c r="K39" i="9"/>
  <c r="J39" i="9"/>
  <c r="I39" i="9"/>
  <c r="H39" i="9"/>
  <c r="G39" i="9"/>
  <c r="F39" i="9"/>
  <c r="E39" i="9"/>
  <c r="D39" i="9"/>
  <c r="C39" i="9"/>
  <c r="N37" i="9"/>
  <c r="M37" i="9"/>
  <c r="L37" i="9"/>
  <c r="K37" i="9"/>
  <c r="J37" i="9"/>
  <c r="I37" i="9"/>
  <c r="H37" i="9"/>
  <c r="G37" i="9"/>
  <c r="F37" i="9"/>
  <c r="E37" i="9"/>
  <c r="D37" i="9"/>
  <c r="C37" i="9"/>
  <c r="N36" i="9"/>
  <c r="M36" i="9"/>
  <c r="L36" i="9"/>
  <c r="K36" i="9"/>
  <c r="K45" i="9" s="1"/>
  <c r="J36" i="9"/>
  <c r="I36" i="9"/>
  <c r="H36" i="9"/>
  <c r="G36" i="9"/>
  <c r="F36" i="9"/>
  <c r="E36" i="9"/>
  <c r="D36" i="9"/>
  <c r="D45" i="9" s="1"/>
  <c r="C36" i="9"/>
  <c r="B35" i="9"/>
  <c r="B33" i="9"/>
  <c r="B32" i="9"/>
  <c r="B31" i="9"/>
  <c r="B30" i="9"/>
  <c r="B31" i="8"/>
  <c r="B21" i="8"/>
  <c r="B20" i="8"/>
  <c r="B19" i="8"/>
  <c r="H32" i="8" s="1"/>
  <c r="N42" i="7"/>
  <c r="M42" i="7"/>
  <c r="L42" i="7"/>
  <c r="K42" i="7"/>
  <c r="J42" i="7"/>
  <c r="I42" i="7"/>
  <c r="H42" i="7"/>
  <c r="G42" i="7"/>
  <c r="F42" i="7"/>
  <c r="E42" i="7"/>
  <c r="D42" i="7"/>
  <c r="C42" i="7"/>
  <c r="N41" i="7"/>
  <c r="M41" i="7"/>
  <c r="L41" i="7"/>
  <c r="K41" i="7"/>
  <c r="J41" i="7"/>
  <c r="I41" i="7"/>
  <c r="H41" i="7"/>
  <c r="G41" i="7"/>
  <c r="F41" i="7"/>
  <c r="E41" i="7"/>
  <c r="D41" i="7"/>
  <c r="C41" i="7"/>
  <c r="N40" i="7"/>
  <c r="M40" i="7"/>
  <c r="L40" i="7"/>
  <c r="K40" i="7"/>
  <c r="J40" i="7"/>
  <c r="I40" i="7"/>
  <c r="H40" i="7"/>
  <c r="G40" i="7"/>
  <c r="F40" i="7"/>
  <c r="E40" i="7"/>
  <c r="D40" i="7"/>
  <c r="C40" i="7"/>
  <c r="N38" i="7"/>
  <c r="M38" i="7"/>
  <c r="L38" i="7"/>
  <c r="K38" i="7"/>
  <c r="J38" i="7"/>
  <c r="I38" i="7"/>
  <c r="H38" i="7"/>
  <c r="G38" i="7"/>
  <c r="F38" i="7"/>
  <c r="E38" i="7"/>
  <c r="D38" i="7"/>
  <c r="C38" i="7"/>
  <c r="B36" i="7"/>
  <c r="B35" i="7"/>
  <c r="B29" i="7"/>
  <c r="D20" i="7"/>
  <c r="C20" i="7"/>
  <c r="B20" i="7"/>
  <c r="D19" i="7"/>
  <c r="C19" i="7"/>
  <c r="B19" i="7"/>
  <c r="J51" i="6"/>
  <c r="P50" i="6"/>
  <c r="N50" i="6"/>
  <c r="M50" i="6"/>
  <c r="L50" i="6"/>
  <c r="K50" i="6"/>
  <c r="I50" i="6"/>
  <c r="H50" i="6"/>
  <c r="G50" i="6"/>
  <c r="F50" i="6"/>
  <c r="D50" i="6"/>
  <c r="C50" i="6"/>
  <c r="P46" i="6"/>
  <c r="N46" i="6"/>
  <c r="M46" i="6"/>
  <c r="L46" i="6"/>
  <c r="K46" i="6"/>
  <c r="O45" i="6"/>
  <c r="O47" i="6" s="1"/>
  <c r="P43" i="6"/>
  <c r="O43" i="6"/>
  <c r="N43" i="6"/>
  <c r="M43" i="6"/>
  <c r="L43" i="6"/>
  <c r="K43" i="6"/>
  <c r="J43" i="6"/>
  <c r="I43" i="6"/>
  <c r="H43" i="6"/>
  <c r="G43" i="6"/>
  <c r="F43" i="6"/>
  <c r="D43" i="6"/>
  <c r="C43" i="6"/>
  <c r="B37" i="6"/>
  <c r="B26" i="6"/>
  <c r="B25" i="6"/>
  <c r="B24" i="6"/>
  <c r="B21" i="6"/>
  <c r="C44" i="6" s="1"/>
  <c r="N44" i="5"/>
  <c r="M44" i="5"/>
  <c r="L44" i="5"/>
  <c r="K44" i="5"/>
  <c r="J44" i="5"/>
  <c r="I44" i="5"/>
  <c r="H44" i="5"/>
  <c r="G44" i="5"/>
  <c r="F44" i="5"/>
  <c r="E44" i="5"/>
  <c r="D44" i="5"/>
  <c r="C44" i="5"/>
  <c r="N43" i="5"/>
  <c r="M43" i="5"/>
  <c r="L43" i="5"/>
  <c r="K43" i="5"/>
  <c r="J43" i="5"/>
  <c r="I43" i="5"/>
  <c r="H43" i="5"/>
  <c r="G43" i="5"/>
  <c r="F43" i="5"/>
  <c r="E43" i="5"/>
  <c r="D43" i="5"/>
  <c r="C43" i="5"/>
  <c r="N42" i="5"/>
  <c r="M42" i="5"/>
  <c r="L42" i="5"/>
  <c r="K42" i="5"/>
  <c r="J42" i="5"/>
  <c r="I42" i="5"/>
  <c r="H42" i="5"/>
  <c r="G42" i="5"/>
  <c r="F42" i="5"/>
  <c r="E42" i="5"/>
  <c r="D42" i="5"/>
  <c r="C42" i="5"/>
  <c r="N40" i="5"/>
  <c r="M40" i="5"/>
  <c r="L40" i="5"/>
  <c r="K40" i="5"/>
  <c r="J40" i="5"/>
  <c r="I40" i="5"/>
  <c r="H40" i="5"/>
  <c r="G40" i="5"/>
  <c r="F40" i="5"/>
  <c r="E40" i="5"/>
  <c r="D40" i="5"/>
  <c r="C40" i="5"/>
  <c r="B38" i="5"/>
  <c r="B37" i="5"/>
  <c r="B36" i="5"/>
  <c r="B30" i="5"/>
  <c r="B28" i="5"/>
  <c r="D21" i="5"/>
  <c r="C21" i="5"/>
  <c r="B21" i="5"/>
  <c r="D20" i="5"/>
  <c r="C20" i="5"/>
  <c r="B20" i="5"/>
  <c r="D19" i="5"/>
  <c r="C19" i="5"/>
  <c r="B19" i="5"/>
  <c r="P50" i="4"/>
  <c r="N50" i="4"/>
  <c r="M50" i="4"/>
  <c r="L50" i="4"/>
  <c r="K50" i="4"/>
  <c r="H50" i="4"/>
  <c r="G50" i="4"/>
  <c r="F50" i="4"/>
  <c r="E50" i="4"/>
  <c r="D50" i="4"/>
  <c r="C50" i="4"/>
  <c r="O45" i="4"/>
  <c r="P43" i="4"/>
  <c r="O43" i="4"/>
  <c r="N43" i="4"/>
  <c r="M43" i="4"/>
  <c r="L43" i="4"/>
  <c r="K43" i="4"/>
  <c r="J43" i="4"/>
  <c r="H43" i="4"/>
  <c r="G43" i="4"/>
  <c r="F43" i="4"/>
  <c r="E43" i="4"/>
  <c r="D43" i="4"/>
  <c r="C43" i="4"/>
  <c r="B37" i="4"/>
  <c r="B35" i="4"/>
  <c r="B26" i="4"/>
  <c r="B25" i="4"/>
  <c r="B24" i="4"/>
  <c r="J46" i="4"/>
  <c r="B31" i="1"/>
  <c r="B15" i="1"/>
  <c r="B5" i="1"/>
  <c r="H47" i="49" l="1"/>
  <c r="H45" i="49"/>
  <c r="H48" i="49"/>
  <c r="I43" i="49"/>
  <c r="H53" i="49"/>
  <c r="I44" i="49"/>
  <c r="G46" i="49"/>
  <c r="I53" i="48"/>
  <c r="K44" i="48"/>
  <c r="G46" i="48"/>
  <c r="G50" i="48" s="1"/>
  <c r="I43" i="48"/>
  <c r="H47" i="48"/>
  <c r="H45" i="48"/>
  <c r="H48" i="48"/>
  <c r="H47" i="47"/>
  <c r="H45" i="47"/>
  <c r="H46" i="47" s="1"/>
  <c r="H50" i="47" s="1"/>
  <c r="H48" i="47"/>
  <c r="I43" i="47"/>
  <c r="H53" i="47"/>
  <c r="I44" i="47"/>
  <c r="G46" i="47"/>
  <c r="H53" i="46"/>
  <c r="I44" i="46"/>
  <c r="G46" i="46"/>
  <c r="I43" i="46"/>
  <c r="H47" i="46"/>
  <c r="H45" i="46"/>
  <c r="H48" i="46"/>
  <c r="G50" i="45"/>
  <c r="H53" i="45"/>
  <c r="H46" i="45"/>
  <c r="H50" i="45" s="1"/>
  <c r="I44" i="45"/>
  <c r="H47" i="45"/>
  <c r="H48" i="45"/>
  <c r="H45" i="45"/>
  <c r="I43" i="45"/>
  <c r="B58" i="14"/>
  <c r="I44" i="29"/>
  <c r="H48" i="29"/>
  <c r="H46" i="29"/>
  <c r="H49" i="29"/>
  <c r="G47" i="29"/>
  <c r="G51" i="29"/>
  <c r="K45" i="29"/>
  <c r="I54" i="29"/>
  <c r="H54" i="28"/>
  <c r="I45" i="28"/>
  <c r="F51" i="28"/>
  <c r="H46" i="28"/>
  <c r="H48" i="28"/>
  <c r="H49" i="28"/>
  <c r="I44" i="28"/>
  <c r="G51" i="27"/>
  <c r="H46" i="27"/>
  <c r="H47" i="27" s="1"/>
  <c r="I44" i="27"/>
  <c r="H49" i="27"/>
  <c r="H48" i="27"/>
  <c r="H54" i="27"/>
  <c r="I45" i="27"/>
  <c r="H48" i="26"/>
  <c r="H46" i="26"/>
  <c r="H47" i="26" s="1"/>
  <c r="I44" i="26"/>
  <c r="H49" i="26"/>
  <c r="H54" i="26"/>
  <c r="I45" i="26"/>
  <c r="H54" i="25"/>
  <c r="I45" i="25"/>
  <c r="H48" i="25"/>
  <c r="H46" i="25"/>
  <c r="I44" i="25"/>
  <c r="H49" i="25"/>
  <c r="F51" i="25"/>
  <c r="E47" i="19"/>
  <c r="E51" i="19" s="1"/>
  <c r="H45" i="19"/>
  <c r="G54" i="19"/>
  <c r="G44" i="19"/>
  <c r="F48" i="19"/>
  <c r="F49" i="19"/>
  <c r="F46" i="19"/>
  <c r="D51" i="18"/>
  <c r="E47" i="18"/>
  <c r="G44" i="18"/>
  <c r="F48" i="18"/>
  <c r="F46" i="18"/>
  <c r="F49" i="18"/>
  <c r="H45" i="18"/>
  <c r="G54" i="18"/>
  <c r="H45" i="17"/>
  <c r="G54" i="17"/>
  <c r="G44" i="17"/>
  <c r="F48" i="17"/>
  <c r="F46" i="17"/>
  <c r="F49" i="17"/>
  <c r="E47" i="17"/>
  <c r="F51" i="16"/>
  <c r="G48" i="16"/>
  <c r="G46" i="16"/>
  <c r="G47" i="16" s="1"/>
  <c r="G49" i="16"/>
  <c r="H44" i="16"/>
  <c r="H45" i="16"/>
  <c r="G54" i="16"/>
  <c r="G44" i="15"/>
  <c r="F48" i="15"/>
  <c r="F46" i="15"/>
  <c r="F49" i="15"/>
  <c r="H45" i="15"/>
  <c r="G54" i="15"/>
  <c r="D51" i="15"/>
  <c r="E51" i="15"/>
  <c r="E47" i="15"/>
  <c r="B22" i="9"/>
  <c r="B23" i="8"/>
  <c r="B23" i="9"/>
  <c r="B24" i="8"/>
  <c r="B31" i="7"/>
  <c r="B27" i="8"/>
  <c r="G37" i="7"/>
  <c r="G39" i="7" s="1"/>
  <c r="G43" i="7" s="1"/>
  <c r="B36" i="6"/>
  <c r="B35" i="6"/>
  <c r="C65" i="14"/>
  <c r="D48" i="14"/>
  <c r="H39" i="5"/>
  <c r="D43" i="12"/>
  <c r="C64" i="12"/>
  <c r="F64" i="12"/>
  <c r="B41" i="7"/>
  <c r="B42" i="5"/>
  <c r="B44" i="5"/>
  <c r="B27" i="7"/>
  <c r="C8" i="14"/>
  <c r="B41" i="13"/>
  <c r="C33" i="12"/>
  <c r="F78" i="12"/>
  <c r="J37" i="7"/>
  <c r="J39" i="7" s="1"/>
  <c r="J43" i="7" s="1"/>
  <c r="D65" i="12"/>
  <c r="D35" i="14"/>
  <c r="C9" i="12"/>
  <c r="C20" i="12"/>
  <c r="F20" i="12"/>
  <c r="G20" i="12"/>
  <c r="D33" i="12"/>
  <c r="B50" i="4"/>
  <c r="K37" i="7"/>
  <c r="K39" i="7" s="1"/>
  <c r="K43" i="7" s="1"/>
  <c r="F38" i="9"/>
  <c r="F42" i="9" s="1"/>
  <c r="N38" i="9"/>
  <c r="N42" i="9" s="1"/>
  <c r="D9" i="12"/>
  <c r="G19" i="12"/>
  <c r="G65" i="12"/>
  <c r="G44" i="12"/>
  <c r="D66" i="12"/>
  <c r="C19" i="12"/>
  <c r="F21" i="12"/>
  <c r="E33" i="12"/>
  <c r="B49" i="10"/>
  <c r="I32" i="11"/>
  <c r="B63" i="13"/>
  <c r="K39" i="5"/>
  <c r="G32" i="11"/>
  <c r="G37" i="11" s="1"/>
  <c r="F9" i="12"/>
  <c r="L39" i="5"/>
  <c r="L48" i="5" s="1"/>
  <c r="B38" i="7"/>
  <c r="B42" i="7"/>
  <c r="B40" i="9"/>
  <c r="D21" i="14"/>
  <c r="C44" i="4"/>
  <c r="C49" i="4" s="1"/>
  <c r="B29" i="5"/>
  <c r="B40" i="5"/>
  <c r="B41" i="9"/>
  <c r="K32" i="11"/>
  <c r="D21" i="12"/>
  <c r="E64" i="12"/>
  <c r="C78" i="12"/>
  <c r="D39" i="5"/>
  <c r="D48" i="5" s="1"/>
  <c r="C45" i="4"/>
  <c r="D45" i="4" s="1"/>
  <c r="E45" i="4" s="1"/>
  <c r="B43" i="5"/>
  <c r="B50" i="6"/>
  <c r="C37" i="7"/>
  <c r="C46" i="7" s="1"/>
  <c r="B40" i="7"/>
  <c r="N32" i="11"/>
  <c r="N33" i="11" s="1"/>
  <c r="N34" i="11" s="1"/>
  <c r="C46" i="13"/>
  <c r="C56" i="13"/>
  <c r="D75" i="13"/>
  <c r="E21" i="12"/>
  <c r="D78" i="12"/>
  <c r="B36" i="9"/>
  <c r="H38" i="9"/>
  <c r="H42" i="9" s="1"/>
  <c r="H45" i="9"/>
  <c r="C49" i="6"/>
  <c r="D44" i="6"/>
  <c r="C48" i="6"/>
  <c r="C46" i="6"/>
  <c r="H37" i="8"/>
  <c r="H34" i="8"/>
  <c r="H41" i="5"/>
  <c r="H45" i="5" s="1"/>
  <c r="H48" i="5"/>
  <c r="K48" i="5"/>
  <c r="K41" i="5"/>
  <c r="K45" i="5" s="1"/>
  <c r="B25" i="14"/>
  <c r="B39" i="6"/>
  <c r="I32" i="8"/>
  <c r="J45" i="9"/>
  <c r="E39" i="5"/>
  <c r="M39" i="5"/>
  <c r="B28" i="7"/>
  <c r="D37" i="7"/>
  <c r="L37" i="7"/>
  <c r="L39" i="7" s="1"/>
  <c r="J32" i="8"/>
  <c r="C45" i="9"/>
  <c r="C38" i="9"/>
  <c r="C42" i="9" s="1"/>
  <c r="E44" i="10"/>
  <c r="E50" i="10" s="1"/>
  <c r="C44" i="10"/>
  <c r="O50" i="10"/>
  <c r="F39" i="5"/>
  <c r="N39" i="5"/>
  <c r="L41" i="5"/>
  <c r="L45" i="5" s="1"/>
  <c r="O51" i="6"/>
  <c r="E37" i="7"/>
  <c r="M37" i="7"/>
  <c r="M39" i="7" s="1"/>
  <c r="C32" i="8"/>
  <c r="K32" i="8"/>
  <c r="L45" i="9"/>
  <c r="L38" i="9"/>
  <c r="L42" i="9" s="1"/>
  <c r="D38" i="9"/>
  <c r="D42" i="9" s="1"/>
  <c r="O47" i="4"/>
  <c r="O51" i="4" s="1"/>
  <c r="G39" i="5"/>
  <c r="C45" i="6"/>
  <c r="F37" i="7"/>
  <c r="F39" i="7" s="1"/>
  <c r="N37" i="7"/>
  <c r="N39" i="7" s="1"/>
  <c r="D32" i="8"/>
  <c r="L32" i="8"/>
  <c r="E38" i="9"/>
  <c r="E42" i="9" s="1"/>
  <c r="E45" i="9"/>
  <c r="M38" i="9"/>
  <c r="M42" i="9" s="1"/>
  <c r="C47" i="10"/>
  <c r="D43" i="10"/>
  <c r="C48" i="10"/>
  <c r="C45" i="10"/>
  <c r="C29" i="13"/>
  <c r="K46" i="7"/>
  <c r="E32" i="8"/>
  <c r="M32" i="8"/>
  <c r="J38" i="9"/>
  <c r="J42" i="9" s="1"/>
  <c r="I39" i="5"/>
  <c r="E45" i="6"/>
  <c r="E51" i="6" s="1"/>
  <c r="H37" i="7"/>
  <c r="H39" i="7" s="1"/>
  <c r="F32" i="8"/>
  <c r="N32" i="8"/>
  <c r="B37" i="9"/>
  <c r="B39" i="9"/>
  <c r="F45" i="9"/>
  <c r="C7" i="13"/>
  <c r="B21" i="13"/>
  <c r="B23" i="11"/>
  <c r="B34" i="10"/>
  <c r="J39" i="5"/>
  <c r="I37" i="7"/>
  <c r="I39" i="7" s="1"/>
  <c r="G32" i="8"/>
  <c r="B24" i="11"/>
  <c r="B35" i="10"/>
  <c r="B36" i="4"/>
  <c r="C39" i="5"/>
  <c r="I45" i="9"/>
  <c r="I38" i="9"/>
  <c r="I42" i="9" s="1"/>
  <c r="N45" i="9"/>
  <c r="M37" i="11"/>
  <c r="M33" i="11"/>
  <c r="M34" i="11" s="1"/>
  <c r="G33" i="11"/>
  <c r="G34" i="11" s="1"/>
  <c r="G38" i="9"/>
  <c r="G42" i="9" s="1"/>
  <c r="M45" i="9"/>
  <c r="I33" i="11"/>
  <c r="I34" i="11" s="1"/>
  <c r="F37" i="11"/>
  <c r="D73" i="14"/>
  <c r="C73" i="14"/>
  <c r="D75" i="14"/>
  <c r="B73" i="14"/>
  <c r="C75" i="14"/>
  <c r="D72" i="14"/>
  <c r="B75" i="14"/>
  <c r="C72" i="14"/>
  <c r="B72" i="14"/>
  <c r="B5" i="13"/>
  <c r="D7" i="13"/>
  <c r="B16" i="13"/>
  <c r="D18" i="13"/>
  <c r="C21" i="13"/>
  <c r="B27" i="13"/>
  <c r="D29" i="13"/>
  <c r="C35" i="13"/>
  <c r="B38" i="13"/>
  <c r="B53" i="13"/>
  <c r="D62" i="13"/>
  <c r="D7" i="14"/>
  <c r="D11" i="14"/>
  <c r="C19" i="14"/>
  <c r="D27" i="14"/>
  <c r="C38" i="14"/>
  <c r="C54" i="14"/>
  <c r="B68" i="14"/>
  <c r="C58" i="13"/>
  <c r="D55" i="13"/>
  <c r="B55" i="13"/>
  <c r="C52" i="13"/>
  <c r="C5" i="13"/>
  <c r="B8" i="13"/>
  <c r="C16" i="13"/>
  <c r="B19" i="13"/>
  <c r="D21" i="13"/>
  <c r="C27" i="13"/>
  <c r="D35" i="13"/>
  <c r="C38" i="13"/>
  <c r="C41" i="13"/>
  <c r="C53" i="13"/>
  <c r="D56" i="13"/>
  <c r="B8" i="14"/>
  <c r="D15" i="14"/>
  <c r="C29" i="14"/>
  <c r="D38" i="14"/>
  <c r="C55" i="14"/>
  <c r="G45" i="9"/>
  <c r="H32" i="11"/>
  <c r="C33" i="11"/>
  <c r="K33" i="11"/>
  <c r="K34" i="11" s="1"/>
  <c r="F34" i="11"/>
  <c r="C64" i="13"/>
  <c r="D66" i="13"/>
  <c r="B64" i="13"/>
  <c r="D68" i="13"/>
  <c r="B66" i="13"/>
  <c r="C63" i="13"/>
  <c r="D5" i="13"/>
  <c r="C8" i="13"/>
  <c r="B11" i="13"/>
  <c r="D16" i="13"/>
  <c r="C19" i="13"/>
  <c r="B25" i="13"/>
  <c r="D27" i="13"/>
  <c r="B36" i="13"/>
  <c r="D38" i="13"/>
  <c r="D41" i="13"/>
  <c r="D53" i="13"/>
  <c r="D63" i="13"/>
  <c r="B68" i="13"/>
  <c r="B16" i="14"/>
  <c r="B21" i="14"/>
  <c r="I37" i="11"/>
  <c r="D9" i="14"/>
  <c r="B7" i="14"/>
  <c r="C9" i="14"/>
  <c r="D6" i="14"/>
  <c r="C11" i="14"/>
  <c r="D8" i="14"/>
  <c r="B6" i="14"/>
  <c r="C75" i="13"/>
  <c r="D72" i="13"/>
  <c r="B75" i="13"/>
  <c r="C72" i="13"/>
  <c r="B6" i="13"/>
  <c r="D8" i="13"/>
  <c r="C11" i="13"/>
  <c r="B17" i="13"/>
  <c r="D19" i="13"/>
  <c r="C25" i="13"/>
  <c r="B28" i="13"/>
  <c r="C36" i="13"/>
  <c r="B39" i="13"/>
  <c r="B45" i="13"/>
  <c r="B48" i="13"/>
  <c r="B54" i="13"/>
  <c r="D64" i="13"/>
  <c r="C68" i="13"/>
  <c r="B5" i="14"/>
  <c r="B9" i="14"/>
  <c r="C16" i="14"/>
  <c r="C41" i="14"/>
  <c r="K38" i="9"/>
  <c r="K42" i="9" s="1"/>
  <c r="J32" i="11"/>
  <c r="B18" i="14"/>
  <c r="C15" i="14"/>
  <c r="D17" i="14"/>
  <c r="B15" i="14"/>
  <c r="D19" i="14"/>
  <c r="B17" i="14"/>
  <c r="C21" i="14"/>
  <c r="D18" i="14"/>
  <c r="C6" i="13"/>
  <c r="B9" i="13"/>
  <c r="D11" i="13"/>
  <c r="C17" i="13"/>
  <c r="D25" i="13"/>
  <c r="C28" i="13"/>
  <c r="B31" i="13"/>
  <c r="D36" i="13"/>
  <c r="C39" i="13"/>
  <c r="C45" i="13"/>
  <c r="C48" i="13"/>
  <c r="C54" i="13"/>
  <c r="B58" i="13"/>
  <c r="B65" i="13"/>
  <c r="B72" i="13"/>
  <c r="C5" i="14"/>
  <c r="D16" i="14"/>
  <c r="B35" i="14"/>
  <c r="D62" i="14"/>
  <c r="C37" i="11"/>
  <c r="K37" i="11"/>
  <c r="D31" i="14"/>
  <c r="B29" i="14"/>
  <c r="C26" i="14"/>
  <c r="C31" i="14"/>
  <c r="D28" i="14"/>
  <c r="B26" i="14"/>
  <c r="B31" i="14"/>
  <c r="C28" i="14"/>
  <c r="B28" i="14"/>
  <c r="C25" i="14"/>
  <c r="D29" i="14"/>
  <c r="B27" i="14"/>
  <c r="D6" i="13"/>
  <c r="C9" i="13"/>
  <c r="B15" i="13"/>
  <c r="D17" i="13"/>
  <c r="B26" i="13"/>
  <c r="D28" i="13"/>
  <c r="C31" i="13"/>
  <c r="B37" i="13"/>
  <c r="D39" i="13"/>
  <c r="D45" i="13"/>
  <c r="D48" i="13"/>
  <c r="D54" i="13"/>
  <c r="D58" i="13"/>
  <c r="C65" i="13"/>
  <c r="B73" i="13"/>
  <c r="D5" i="14"/>
  <c r="C17" i="14"/>
  <c r="D25" i="14"/>
  <c r="D63" i="14"/>
  <c r="D32" i="11"/>
  <c r="L32" i="11"/>
  <c r="C37" i="14"/>
  <c r="D39" i="14"/>
  <c r="B37" i="14"/>
  <c r="C39" i="14"/>
  <c r="D36" i="14"/>
  <c r="D41" i="14"/>
  <c r="B39" i="14"/>
  <c r="C36" i="14"/>
  <c r="B41" i="14"/>
  <c r="B38" i="14"/>
  <c r="C35" i="14"/>
  <c r="D56" i="14"/>
  <c r="B54" i="14"/>
  <c r="C56" i="14"/>
  <c r="D53" i="14"/>
  <c r="D58" i="14"/>
  <c r="B56" i="14"/>
  <c r="C53" i="14"/>
  <c r="C58" i="14"/>
  <c r="D55" i="14"/>
  <c r="B53" i="14"/>
  <c r="B55" i="14"/>
  <c r="C52" i="14"/>
  <c r="D54" i="14"/>
  <c r="B52" i="14"/>
  <c r="B7" i="13"/>
  <c r="D9" i="13"/>
  <c r="C15" i="13"/>
  <c r="B18" i="13"/>
  <c r="C26" i="13"/>
  <c r="B29" i="13"/>
  <c r="D31" i="13"/>
  <c r="C37" i="13"/>
  <c r="B46" i="13"/>
  <c r="B52" i="13"/>
  <c r="C55" i="13"/>
  <c r="B62" i="13"/>
  <c r="D65" i="13"/>
  <c r="C73" i="13"/>
  <c r="C6" i="14"/>
  <c r="C18" i="14"/>
  <c r="D26" i="14"/>
  <c r="B36" i="14"/>
  <c r="E32" i="11"/>
  <c r="C48" i="14"/>
  <c r="D45" i="14"/>
  <c r="B48" i="14"/>
  <c r="C45" i="14"/>
  <c r="B45" i="14"/>
  <c r="D46" i="13"/>
  <c r="D46" i="14"/>
  <c r="C46" i="14"/>
  <c r="B65" i="14"/>
  <c r="C62" i="14"/>
  <c r="D64" i="14"/>
  <c r="B62" i="14"/>
  <c r="C64" i="14"/>
  <c r="D66" i="14"/>
  <c r="B64" i="14"/>
  <c r="D68" i="14"/>
  <c r="B66" i="14"/>
  <c r="C63" i="14"/>
  <c r="C68" i="14"/>
  <c r="D65" i="14"/>
  <c r="B63" i="14"/>
  <c r="D15" i="13"/>
  <c r="C18" i="13"/>
  <c r="D26" i="13"/>
  <c r="B35" i="13"/>
  <c r="D37" i="13"/>
  <c r="D52" i="13"/>
  <c r="B56" i="13"/>
  <c r="C62" i="13"/>
  <c r="C66" i="13"/>
  <c r="D73" i="13"/>
  <c r="C7" i="14"/>
  <c r="B11" i="14"/>
  <c r="B19" i="14"/>
  <c r="C27" i="14"/>
  <c r="D37" i="14"/>
  <c r="D52" i="14"/>
  <c r="C66" i="14"/>
  <c r="E20" i="12"/>
  <c r="C21" i="12"/>
  <c r="E9" i="12"/>
  <c r="D20" i="12"/>
  <c r="G21" i="12"/>
  <c r="E19" i="12"/>
  <c r="F19" i="12"/>
  <c r="F33" i="12"/>
  <c r="B33" i="12" s="1"/>
  <c r="G43" i="12"/>
  <c r="C43" i="12"/>
  <c r="E43" i="12"/>
  <c r="E45" i="12"/>
  <c r="G45" i="12"/>
  <c r="D44" i="12"/>
  <c r="F43" i="12"/>
  <c r="C45" i="12"/>
  <c r="E44" i="12"/>
  <c r="F45" i="12"/>
  <c r="D62" i="12"/>
  <c r="G66" i="12"/>
  <c r="C66" i="12"/>
  <c r="G64" i="12"/>
  <c r="C65" i="12"/>
  <c r="F65" i="12"/>
  <c r="F66" i="12"/>
  <c r="G78" i="12"/>
  <c r="D64" i="12"/>
  <c r="E65" i="12"/>
  <c r="E78" i="12"/>
  <c r="I46" i="49" l="1"/>
  <c r="K44" i="49"/>
  <c r="I53" i="49"/>
  <c r="G50" i="49"/>
  <c r="H46" i="49"/>
  <c r="H50" i="49" s="1"/>
  <c r="I45" i="49"/>
  <c r="K43" i="49"/>
  <c r="I47" i="49"/>
  <c r="I50" i="49" s="1"/>
  <c r="I48" i="49"/>
  <c r="L44" i="48"/>
  <c r="K53" i="48"/>
  <c r="H46" i="48"/>
  <c r="H50" i="48" s="1"/>
  <c r="I47" i="48"/>
  <c r="I45" i="48"/>
  <c r="K43" i="48"/>
  <c r="I48" i="48"/>
  <c r="I47" i="47"/>
  <c r="I45" i="47"/>
  <c r="K43" i="47"/>
  <c r="I48" i="47"/>
  <c r="I53" i="47"/>
  <c r="I46" i="47"/>
  <c r="I50" i="47" s="1"/>
  <c r="K44" i="47"/>
  <c r="G50" i="47"/>
  <c r="G50" i="46"/>
  <c r="I47" i="46"/>
  <c r="I45" i="46"/>
  <c r="I46" i="46" s="1"/>
  <c r="I50" i="46" s="1"/>
  <c r="I48" i="46"/>
  <c r="K43" i="46"/>
  <c r="I53" i="46"/>
  <c r="K44" i="46"/>
  <c r="H46" i="46"/>
  <c r="H50" i="46" s="1"/>
  <c r="I53" i="45"/>
  <c r="K44" i="45"/>
  <c r="I45" i="45"/>
  <c r="I46" i="45" s="1"/>
  <c r="I48" i="45"/>
  <c r="I47" i="45"/>
  <c r="K43" i="45"/>
  <c r="K54" i="29"/>
  <c r="K47" i="29"/>
  <c r="L45" i="29"/>
  <c r="H47" i="29"/>
  <c r="H51" i="29"/>
  <c r="I48" i="29"/>
  <c r="K44" i="29"/>
  <c r="I49" i="29"/>
  <c r="I46" i="29"/>
  <c r="I54" i="28"/>
  <c r="K45" i="28"/>
  <c r="K44" i="28"/>
  <c r="I48" i="28"/>
  <c r="I46" i="28"/>
  <c r="B46" i="28" s="1"/>
  <c r="I49" i="28"/>
  <c r="H47" i="28"/>
  <c r="H51" i="28"/>
  <c r="H51" i="27"/>
  <c r="I48" i="27"/>
  <c r="I49" i="27"/>
  <c r="I46" i="27"/>
  <c r="B46" i="27" s="1"/>
  <c r="K44" i="27"/>
  <c r="I47" i="27"/>
  <c r="K45" i="27"/>
  <c r="I54" i="27"/>
  <c r="H51" i="26"/>
  <c r="I49" i="26"/>
  <c r="I48" i="26"/>
  <c r="I46" i="26"/>
  <c r="B46" i="26" s="1"/>
  <c r="K44" i="26"/>
  <c r="I54" i="26"/>
  <c r="K45" i="26"/>
  <c r="I46" i="25"/>
  <c r="B46" i="25" s="1"/>
  <c r="I48" i="25"/>
  <c r="I49" i="25"/>
  <c r="K44" i="25"/>
  <c r="I54" i="25"/>
  <c r="K45" i="25"/>
  <c r="H47" i="25"/>
  <c r="J45" i="19"/>
  <c r="I45" i="19"/>
  <c r="H54" i="19"/>
  <c r="F47" i="19"/>
  <c r="H44" i="19"/>
  <c r="G48" i="19"/>
  <c r="G46" i="19"/>
  <c r="G49" i="19"/>
  <c r="G48" i="18"/>
  <c r="G46" i="18"/>
  <c r="G49" i="18"/>
  <c r="H44" i="18"/>
  <c r="E51" i="18"/>
  <c r="J45" i="18"/>
  <c r="I45" i="18"/>
  <c r="I51" i="18" s="1"/>
  <c r="H54" i="18"/>
  <c r="F47" i="18"/>
  <c r="F51" i="18" s="1"/>
  <c r="E51" i="17"/>
  <c r="J45" i="17"/>
  <c r="I45" i="17"/>
  <c r="I51" i="17" s="1"/>
  <c r="H54" i="17"/>
  <c r="F47" i="17"/>
  <c r="F51" i="17"/>
  <c r="G48" i="17"/>
  <c r="G46" i="17"/>
  <c r="G49" i="17"/>
  <c r="H44" i="17"/>
  <c r="G51" i="16"/>
  <c r="J45" i="16"/>
  <c r="I45" i="16"/>
  <c r="I51" i="16" s="1"/>
  <c r="H54" i="16"/>
  <c r="H47" i="16"/>
  <c r="H51" i="16" s="1"/>
  <c r="H48" i="16"/>
  <c r="H46" i="16"/>
  <c r="H49" i="16"/>
  <c r="K44" i="16"/>
  <c r="J45" i="15"/>
  <c r="I45" i="15"/>
  <c r="I51" i="15" s="1"/>
  <c r="H54" i="15"/>
  <c r="F47" i="15"/>
  <c r="F51" i="15" s="1"/>
  <c r="G46" i="15"/>
  <c r="G48" i="15"/>
  <c r="G49" i="15"/>
  <c r="H44" i="15"/>
  <c r="B9" i="12"/>
  <c r="J46" i="7"/>
  <c r="G46" i="7"/>
  <c r="C39" i="7"/>
  <c r="C43" i="7" s="1"/>
  <c r="C54" i="4"/>
  <c r="B67" i="13"/>
  <c r="D57" i="13"/>
  <c r="D44" i="4"/>
  <c r="D48" i="4" s="1"/>
  <c r="C48" i="4"/>
  <c r="C47" i="13"/>
  <c r="D20" i="13"/>
  <c r="B40" i="13"/>
  <c r="B20" i="12"/>
  <c r="D41" i="5"/>
  <c r="D45" i="5" s="1"/>
  <c r="C40" i="14"/>
  <c r="B64" i="12"/>
  <c r="C47" i="14"/>
  <c r="B19" i="12"/>
  <c r="D40" i="14"/>
  <c r="C74" i="14"/>
  <c r="N37" i="11"/>
  <c r="C46" i="4"/>
  <c r="C47" i="4" s="1"/>
  <c r="B78" i="12"/>
  <c r="E68" i="12"/>
  <c r="F68" i="12"/>
  <c r="C68" i="12"/>
  <c r="D57" i="14"/>
  <c r="D74" i="14"/>
  <c r="F53" i="12"/>
  <c r="G89" i="12"/>
  <c r="B32" i="11"/>
  <c r="D54" i="4"/>
  <c r="E53" i="12"/>
  <c r="D47" i="14"/>
  <c r="D10" i="14"/>
  <c r="G68" i="12"/>
  <c r="E62" i="12"/>
  <c r="F63" i="12"/>
  <c r="B57" i="13"/>
  <c r="B20" i="13"/>
  <c r="D40" i="13"/>
  <c r="C40" i="13"/>
  <c r="B74" i="14"/>
  <c r="G37" i="8"/>
  <c r="G34" i="8"/>
  <c r="N37" i="8"/>
  <c r="N34" i="8"/>
  <c r="M37" i="8"/>
  <c r="M34" i="8"/>
  <c r="G48" i="5"/>
  <c r="G41" i="5"/>
  <c r="G45" i="5" s="1"/>
  <c r="M46" i="7"/>
  <c r="M43" i="7"/>
  <c r="M48" i="5"/>
  <c r="M41" i="5"/>
  <c r="M45" i="5" s="1"/>
  <c r="F45" i="4"/>
  <c r="E54" i="4"/>
  <c r="C10" i="14"/>
  <c r="J37" i="11"/>
  <c r="J33" i="11"/>
  <c r="J34" i="11" s="1"/>
  <c r="C74" i="13"/>
  <c r="F37" i="8"/>
  <c r="F34" i="8"/>
  <c r="E37" i="8"/>
  <c r="E33" i="8"/>
  <c r="E34" i="8" s="1"/>
  <c r="E46" i="7"/>
  <c r="E39" i="7"/>
  <c r="E43" i="7" s="1"/>
  <c r="E48" i="5"/>
  <c r="E41" i="5"/>
  <c r="E45" i="5" s="1"/>
  <c r="D30" i="14"/>
  <c r="G63" i="12"/>
  <c r="C62" i="12"/>
  <c r="C67" i="13"/>
  <c r="B57" i="14"/>
  <c r="B74" i="13"/>
  <c r="B10" i="14"/>
  <c r="B30" i="13"/>
  <c r="H33" i="11"/>
  <c r="H34" i="11" s="1"/>
  <c r="H37" i="11"/>
  <c r="D20" i="14"/>
  <c r="I46" i="7"/>
  <c r="I43" i="7"/>
  <c r="H43" i="7"/>
  <c r="H46" i="7"/>
  <c r="L37" i="8"/>
  <c r="L34" i="8"/>
  <c r="B38" i="9"/>
  <c r="B42" i="9" s="1"/>
  <c r="B43" i="9" s="1"/>
  <c r="C63" i="12"/>
  <c r="D47" i="13"/>
  <c r="F62" i="12"/>
  <c r="G62" i="12"/>
  <c r="B44" i="12"/>
  <c r="B67" i="14"/>
  <c r="L37" i="11"/>
  <c r="L33" i="11"/>
  <c r="L34" i="11" s="1"/>
  <c r="C30" i="13"/>
  <c r="D74" i="13"/>
  <c r="B39" i="5"/>
  <c r="C48" i="5"/>
  <c r="C41" i="5"/>
  <c r="J41" i="5"/>
  <c r="J45" i="5" s="1"/>
  <c r="J48" i="5"/>
  <c r="C34" i="11"/>
  <c r="D47" i="10"/>
  <c r="D45" i="10"/>
  <c r="D48" i="10"/>
  <c r="F43" i="10"/>
  <c r="D37" i="8"/>
  <c r="D33" i="8"/>
  <c r="D34" i="8" s="1"/>
  <c r="K34" i="8"/>
  <c r="K37" i="8"/>
  <c r="B45" i="9"/>
  <c r="B30" i="14"/>
  <c r="D49" i="6"/>
  <c r="D48" i="6"/>
  <c r="D46" i="6"/>
  <c r="F44" i="6"/>
  <c r="G87" i="12"/>
  <c r="B65" i="12"/>
  <c r="E63" i="12"/>
  <c r="E56" i="12"/>
  <c r="C57" i="14"/>
  <c r="D37" i="11"/>
  <c r="D33" i="11"/>
  <c r="D30" i="13"/>
  <c r="I41" i="5"/>
  <c r="I45" i="5" s="1"/>
  <c r="I48" i="5"/>
  <c r="C33" i="8"/>
  <c r="C34" i="8" s="1"/>
  <c r="C37" i="8"/>
  <c r="B32" i="8"/>
  <c r="J34" i="8"/>
  <c r="J37" i="8"/>
  <c r="C67" i="14"/>
  <c r="C30" i="14"/>
  <c r="B20" i="14"/>
  <c r="D67" i="13"/>
  <c r="N46" i="7"/>
  <c r="N43" i="7"/>
  <c r="N48" i="5"/>
  <c r="N41" i="5"/>
  <c r="N45" i="5" s="1"/>
  <c r="L46" i="7"/>
  <c r="L43" i="7"/>
  <c r="G86" i="12"/>
  <c r="D68" i="12"/>
  <c r="B66" i="12"/>
  <c r="D67" i="14"/>
  <c r="C10" i="13"/>
  <c r="F46" i="7"/>
  <c r="F43" i="7"/>
  <c r="F48" i="5"/>
  <c r="F41" i="5"/>
  <c r="F45" i="5" s="1"/>
  <c r="C46" i="10"/>
  <c r="C50" i="10" s="1"/>
  <c r="D44" i="10"/>
  <c r="C53" i="10"/>
  <c r="D46" i="7"/>
  <c r="D39" i="7"/>
  <c r="D43" i="7" s="1"/>
  <c r="B37" i="7"/>
  <c r="B45" i="12"/>
  <c r="B43" i="12"/>
  <c r="B21" i="12"/>
  <c r="E37" i="11"/>
  <c r="E33" i="11"/>
  <c r="E34" i="11" s="1"/>
  <c r="C20" i="13"/>
  <c r="B40" i="14"/>
  <c r="C20" i="14"/>
  <c r="B47" i="13"/>
  <c r="D10" i="13"/>
  <c r="C57" i="13"/>
  <c r="B10" i="13"/>
  <c r="C54" i="6"/>
  <c r="C47" i="6"/>
  <c r="C51" i="6" s="1"/>
  <c r="D45" i="6"/>
  <c r="I34" i="8"/>
  <c r="I37" i="8"/>
  <c r="K53" i="49" l="1"/>
  <c r="L44" i="49"/>
  <c r="K47" i="49"/>
  <c r="L43" i="49"/>
  <c r="K45" i="49"/>
  <c r="K48" i="49"/>
  <c r="M44" i="48"/>
  <c r="L53" i="48"/>
  <c r="K47" i="48"/>
  <c r="K48" i="48"/>
  <c r="K45" i="48"/>
  <c r="L43" i="48"/>
  <c r="I46" i="48"/>
  <c r="I50" i="48" s="1"/>
  <c r="K47" i="47"/>
  <c r="K45" i="47"/>
  <c r="K46" i="47" s="1"/>
  <c r="K50" i="47" s="1"/>
  <c r="K48" i="47"/>
  <c r="L43" i="47"/>
  <c r="L44" i="47"/>
  <c r="K53" i="47"/>
  <c r="K47" i="46"/>
  <c r="K45" i="46"/>
  <c r="K48" i="46"/>
  <c r="L43" i="46"/>
  <c r="K46" i="46"/>
  <c r="K50" i="46" s="1"/>
  <c r="L44" i="46"/>
  <c r="K53" i="46"/>
  <c r="I50" i="45"/>
  <c r="L44" i="45"/>
  <c r="K53" i="45"/>
  <c r="K47" i="45"/>
  <c r="K45" i="45"/>
  <c r="L43" i="45"/>
  <c r="K48" i="45"/>
  <c r="K48" i="29"/>
  <c r="K49" i="29"/>
  <c r="L44" i="29"/>
  <c r="M45" i="29"/>
  <c r="L47" i="29"/>
  <c r="L54" i="29"/>
  <c r="I47" i="29"/>
  <c r="I51" i="29" s="1"/>
  <c r="B46" i="29"/>
  <c r="K48" i="28"/>
  <c r="K49" i="28"/>
  <c r="L44" i="28"/>
  <c r="K54" i="28"/>
  <c r="K47" i="28"/>
  <c r="K51" i="28" s="1"/>
  <c r="L45" i="28"/>
  <c r="I47" i="28"/>
  <c r="I51" i="28"/>
  <c r="K47" i="27"/>
  <c r="L45" i="27"/>
  <c r="K54" i="27"/>
  <c r="K48" i="27"/>
  <c r="K51" i="27" s="1"/>
  <c r="L44" i="27"/>
  <c r="K49" i="27"/>
  <c r="I51" i="27"/>
  <c r="K48" i="26"/>
  <c r="L44" i="26"/>
  <c r="K49" i="26"/>
  <c r="K47" i="26"/>
  <c r="K51" i="26" s="1"/>
  <c r="K54" i="26"/>
  <c r="L45" i="26"/>
  <c r="I47" i="26"/>
  <c r="I51" i="26" s="1"/>
  <c r="K48" i="25"/>
  <c r="L44" i="25"/>
  <c r="K49" i="25"/>
  <c r="K51" i="25"/>
  <c r="K54" i="25"/>
  <c r="K47" i="25"/>
  <c r="L45" i="25"/>
  <c r="I47" i="25"/>
  <c r="I51" i="25" s="1"/>
  <c r="H51" i="25"/>
  <c r="I51" i="19"/>
  <c r="F51" i="19"/>
  <c r="G47" i="19"/>
  <c r="G51" i="19" s="1"/>
  <c r="H48" i="19"/>
  <c r="H46" i="19"/>
  <c r="H49" i="19"/>
  <c r="K44" i="19"/>
  <c r="K45" i="19"/>
  <c r="J47" i="19"/>
  <c r="J51" i="19" s="1"/>
  <c r="G47" i="18"/>
  <c r="G51" i="18"/>
  <c r="K45" i="18"/>
  <c r="J47" i="18"/>
  <c r="J51" i="18" s="1"/>
  <c r="H48" i="18"/>
  <c r="H49" i="18"/>
  <c r="K44" i="18"/>
  <c r="H46" i="18"/>
  <c r="G47" i="17"/>
  <c r="G51" i="17"/>
  <c r="K45" i="17"/>
  <c r="J47" i="17"/>
  <c r="J51" i="17" s="1"/>
  <c r="H48" i="17"/>
  <c r="H46" i="17"/>
  <c r="H49" i="17"/>
  <c r="K44" i="17"/>
  <c r="K48" i="16"/>
  <c r="N44" i="16"/>
  <c r="K46" i="16"/>
  <c r="K49" i="16"/>
  <c r="L44" i="16"/>
  <c r="K45" i="16"/>
  <c r="J47" i="16"/>
  <c r="J51" i="16" s="1"/>
  <c r="H48" i="15"/>
  <c r="H46" i="15"/>
  <c r="H49" i="15"/>
  <c r="K44" i="15"/>
  <c r="G47" i="15"/>
  <c r="G51" i="15" s="1"/>
  <c r="K45" i="15"/>
  <c r="J47" i="15"/>
  <c r="J51" i="15" s="1"/>
  <c r="D49" i="4"/>
  <c r="D46" i="4"/>
  <c r="E44" i="4"/>
  <c r="G88" i="12"/>
  <c r="B68" i="12"/>
  <c r="G67" i="12"/>
  <c r="F56" i="12"/>
  <c r="B46" i="7"/>
  <c r="D47" i="12"/>
  <c r="F67" i="12"/>
  <c r="D42" i="12"/>
  <c r="E54" i="12"/>
  <c r="E55" i="12" s="1"/>
  <c r="C47" i="12"/>
  <c r="B37" i="11"/>
  <c r="F54" i="12"/>
  <c r="F55" i="12" s="1"/>
  <c r="B33" i="11"/>
  <c r="B34" i="11" s="1"/>
  <c r="B39" i="7"/>
  <c r="B43" i="7" s="1"/>
  <c r="B44" i="7" s="1"/>
  <c r="D54" i="6"/>
  <c r="D47" i="6"/>
  <c r="D51" i="6" s="1"/>
  <c r="F45" i="6"/>
  <c r="G41" i="12"/>
  <c r="F47" i="10"/>
  <c r="F45" i="10"/>
  <c r="G43" i="10"/>
  <c r="F48" i="10"/>
  <c r="B41" i="5"/>
  <c r="B45" i="5" s="1"/>
  <c r="D17" i="12"/>
  <c r="G23" i="12"/>
  <c r="F17" i="12"/>
  <c r="F86" i="12"/>
  <c r="B37" i="8"/>
  <c r="G42" i="12"/>
  <c r="B48" i="5"/>
  <c r="D18" i="12"/>
  <c r="C89" i="12"/>
  <c r="D86" i="12"/>
  <c r="E46" i="4"/>
  <c r="E49" i="4"/>
  <c r="F44" i="4"/>
  <c r="E48" i="4"/>
  <c r="C53" i="12"/>
  <c r="F18" i="12"/>
  <c r="F89" i="12"/>
  <c r="D53" i="12"/>
  <c r="E41" i="12"/>
  <c r="G47" i="12"/>
  <c r="C45" i="5"/>
  <c r="D23" i="12"/>
  <c r="E86" i="12"/>
  <c r="D87" i="12"/>
  <c r="G53" i="12"/>
  <c r="C56" i="12"/>
  <c r="E23" i="12"/>
  <c r="D54" i="12"/>
  <c r="D46" i="10"/>
  <c r="D50" i="10" s="1"/>
  <c r="F44" i="10"/>
  <c r="D53" i="10"/>
  <c r="E42" i="12"/>
  <c r="B33" i="8"/>
  <c r="B34" i="8" s="1"/>
  <c r="B35" i="8" s="1"/>
  <c r="C17" i="12"/>
  <c r="E89" i="12"/>
  <c r="C87" i="12"/>
  <c r="D89" i="12"/>
  <c r="D47" i="4"/>
  <c r="D51" i="4" s="1"/>
  <c r="B62" i="12"/>
  <c r="C67" i="12"/>
  <c r="G54" i="12"/>
  <c r="C54" i="12"/>
  <c r="G45" i="4"/>
  <c r="F54" i="4"/>
  <c r="C41" i="12"/>
  <c r="C42" i="12"/>
  <c r="D56" i="12"/>
  <c r="F47" i="12"/>
  <c r="E47" i="12"/>
  <c r="F48" i="6"/>
  <c r="F46" i="6"/>
  <c r="F49" i="6"/>
  <c r="G44" i="6"/>
  <c r="C18" i="12"/>
  <c r="C86" i="12"/>
  <c r="G56" i="12"/>
  <c r="E17" i="12"/>
  <c r="E67" i="12"/>
  <c r="C23" i="12"/>
  <c r="G18" i="12"/>
  <c r="E87" i="12"/>
  <c r="D63" i="12"/>
  <c r="D67" i="12" s="1"/>
  <c r="E18" i="12"/>
  <c r="F41" i="12"/>
  <c r="D34" i="11"/>
  <c r="C51" i="4"/>
  <c r="F23" i="12"/>
  <c r="D41" i="12"/>
  <c r="F42" i="12"/>
  <c r="G17" i="12"/>
  <c r="F87" i="12"/>
  <c r="L45" i="49" l="1"/>
  <c r="L48" i="49"/>
  <c r="M43" i="49"/>
  <c r="L47" i="49"/>
  <c r="L53" i="49"/>
  <c r="L46" i="49"/>
  <c r="L50" i="49" s="1"/>
  <c r="M44" i="49"/>
  <c r="K46" i="49"/>
  <c r="K50" i="49" s="1"/>
  <c r="L45" i="48"/>
  <c r="M43" i="48"/>
  <c r="L48" i="48"/>
  <c r="L47" i="48"/>
  <c r="K46" i="48"/>
  <c r="K50" i="48" s="1"/>
  <c r="M53" i="48"/>
  <c r="N44" i="48"/>
  <c r="L45" i="47"/>
  <c r="M43" i="47"/>
  <c r="L48" i="47"/>
  <c r="L47" i="47"/>
  <c r="L46" i="47"/>
  <c r="L50" i="47"/>
  <c r="M44" i="47"/>
  <c r="L53" i="47"/>
  <c r="M44" i="46"/>
  <c r="L53" i="46"/>
  <c r="L45" i="46"/>
  <c r="M43" i="46"/>
  <c r="L47" i="46"/>
  <c r="L48" i="46"/>
  <c r="L45" i="45"/>
  <c r="M43" i="45"/>
  <c r="L47" i="45"/>
  <c r="L48" i="45"/>
  <c r="K46" i="45"/>
  <c r="K50" i="45" s="1"/>
  <c r="L50" i="45"/>
  <c r="L53" i="45"/>
  <c r="L46" i="45"/>
  <c r="M44" i="45"/>
  <c r="M44" i="29"/>
  <c r="L49" i="29"/>
  <c r="L48" i="29"/>
  <c r="L51" i="29" s="1"/>
  <c r="M47" i="29"/>
  <c r="N45" i="29"/>
  <c r="M54" i="29"/>
  <c r="K51" i="29"/>
  <c r="L54" i="28"/>
  <c r="L47" i="28"/>
  <c r="L51" i="28" s="1"/>
  <c r="M45" i="28"/>
  <c r="M44" i="28"/>
  <c r="L48" i="28"/>
  <c r="L49" i="28"/>
  <c r="L49" i="27"/>
  <c r="M44" i="27"/>
  <c r="L48" i="27"/>
  <c r="L54" i="27"/>
  <c r="L47" i="27"/>
  <c r="L51" i="27" s="1"/>
  <c r="M45" i="27"/>
  <c r="L54" i="26"/>
  <c r="L47" i="26"/>
  <c r="L51" i="26" s="1"/>
  <c r="M45" i="26"/>
  <c r="M44" i="26"/>
  <c r="L49" i="26"/>
  <c r="L48" i="26"/>
  <c r="M44" i="25"/>
  <c r="L48" i="25"/>
  <c r="L49" i="25"/>
  <c r="L54" i="25"/>
  <c r="L47" i="25"/>
  <c r="M45" i="25"/>
  <c r="H47" i="19"/>
  <c r="H51" i="19"/>
  <c r="K48" i="19"/>
  <c r="K46" i="19"/>
  <c r="N44" i="19"/>
  <c r="K49" i="19"/>
  <c r="L44" i="19"/>
  <c r="L45" i="19"/>
  <c r="K54" i="19"/>
  <c r="K47" i="18"/>
  <c r="L45" i="18"/>
  <c r="K54" i="18"/>
  <c r="H47" i="18"/>
  <c r="H51" i="18" s="1"/>
  <c r="K48" i="18"/>
  <c r="K46" i="18"/>
  <c r="K51" i="18" s="1"/>
  <c r="N44" i="18"/>
  <c r="L44" i="18"/>
  <c r="K49" i="18"/>
  <c r="H47" i="17"/>
  <c r="H51" i="17" s="1"/>
  <c r="K54" i="17"/>
  <c r="L45" i="17"/>
  <c r="K48" i="17"/>
  <c r="K46" i="17"/>
  <c r="N44" i="17"/>
  <c r="K49" i="17"/>
  <c r="L44" i="17"/>
  <c r="K54" i="16"/>
  <c r="K47" i="16"/>
  <c r="K51" i="16" s="1"/>
  <c r="L45" i="16"/>
  <c r="L46" i="16"/>
  <c r="L49" i="16"/>
  <c r="M44" i="16"/>
  <c r="L48" i="16"/>
  <c r="N49" i="16"/>
  <c r="P44" i="16"/>
  <c r="N48" i="16"/>
  <c r="N46" i="16"/>
  <c r="K48" i="15"/>
  <c r="N44" i="15"/>
  <c r="K46" i="15"/>
  <c r="L44" i="15"/>
  <c r="K49" i="15"/>
  <c r="K54" i="15"/>
  <c r="L45" i="15"/>
  <c r="H47" i="15"/>
  <c r="H51" i="15"/>
  <c r="B35" i="11"/>
  <c r="B54" i="12"/>
  <c r="D46" i="12"/>
  <c r="G46" i="12"/>
  <c r="B47" i="12"/>
  <c r="F46" i="12"/>
  <c r="B18" i="12"/>
  <c r="G47" i="10"/>
  <c r="G45" i="10"/>
  <c r="H43" i="10"/>
  <c r="G48" i="10"/>
  <c r="G48" i="6"/>
  <c r="G46" i="6"/>
  <c r="H44" i="6"/>
  <c r="G49" i="6"/>
  <c r="E88" i="12"/>
  <c r="B46" i="14"/>
  <c r="B47" i="14" s="1"/>
  <c r="B53" i="12"/>
  <c r="C55" i="12"/>
  <c r="E22" i="12"/>
  <c r="B86" i="12"/>
  <c r="C88" i="12"/>
  <c r="F53" i="10"/>
  <c r="G44" i="10"/>
  <c r="F46" i="10"/>
  <c r="F50" i="10" s="1"/>
  <c r="F46" i="4"/>
  <c r="F49" i="4"/>
  <c r="G44" i="4"/>
  <c r="F48" i="4"/>
  <c r="F47" i="6"/>
  <c r="F51" i="6" s="1"/>
  <c r="G45" i="6"/>
  <c r="G47" i="6" s="1"/>
  <c r="F54" i="6"/>
  <c r="G54" i="4"/>
  <c r="H45" i="4"/>
  <c r="B87" i="12"/>
  <c r="E46" i="12"/>
  <c r="D55" i="12"/>
  <c r="F88" i="12"/>
  <c r="D22" i="12"/>
  <c r="E47" i="4"/>
  <c r="E51" i="4" s="1"/>
  <c r="B42" i="12"/>
  <c r="C22" i="12"/>
  <c r="B17" i="12"/>
  <c r="B56" i="12"/>
  <c r="D88" i="12"/>
  <c r="F22" i="12"/>
  <c r="B63" i="12"/>
  <c r="B67" i="12" s="1"/>
  <c r="B23" i="12"/>
  <c r="G55" i="12"/>
  <c r="G22" i="12"/>
  <c r="B41" i="12"/>
  <c r="C46" i="12"/>
  <c r="B46" i="5"/>
  <c r="B89" i="12"/>
  <c r="N43" i="49" l="1"/>
  <c r="M48" i="49"/>
  <c r="M47" i="49"/>
  <c r="M45" i="49"/>
  <c r="M53" i="49"/>
  <c r="M46" i="49"/>
  <c r="M50" i="49" s="1"/>
  <c r="N44" i="49"/>
  <c r="N53" i="48"/>
  <c r="P44" i="48"/>
  <c r="N43" i="48"/>
  <c r="M48" i="48"/>
  <c r="M47" i="48"/>
  <c r="M45" i="48"/>
  <c r="L46" i="48"/>
  <c r="L50" i="48"/>
  <c r="M53" i="47"/>
  <c r="N44" i="47"/>
  <c r="N43" i="47"/>
  <c r="M48" i="47"/>
  <c r="M47" i="47"/>
  <c r="M45" i="47"/>
  <c r="N43" i="46"/>
  <c r="M47" i="46"/>
  <c r="M48" i="46"/>
  <c r="M45" i="46"/>
  <c r="M46" i="46" s="1"/>
  <c r="M50" i="46" s="1"/>
  <c r="N44" i="46"/>
  <c r="M53" i="46"/>
  <c r="L46" i="46"/>
  <c r="L50" i="46" s="1"/>
  <c r="M53" i="45"/>
  <c r="N44" i="45"/>
  <c r="N43" i="45"/>
  <c r="M48" i="45"/>
  <c r="M47" i="45"/>
  <c r="M45" i="45"/>
  <c r="B55" i="12"/>
  <c r="N54" i="29"/>
  <c r="P45" i="29"/>
  <c r="N47" i="29"/>
  <c r="N44" i="29"/>
  <c r="M48" i="29"/>
  <c r="M51" i="29" s="1"/>
  <c r="M49" i="29"/>
  <c r="N44" i="28"/>
  <c r="M49" i="28"/>
  <c r="M48" i="28"/>
  <c r="M51" i="28"/>
  <c r="N45" i="28"/>
  <c r="M54" i="28"/>
  <c r="M47" i="28"/>
  <c r="M47" i="27"/>
  <c r="M51" i="27" s="1"/>
  <c r="N45" i="27"/>
  <c r="M54" i="27"/>
  <c r="N44" i="27"/>
  <c r="M48" i="27"/>
  <c r="M49" i="27"/>
  <c r="N44" i="26"/>
  <c r="M49" i="26"/>
  <c r="M48" i="26"/>
  <c r="M54" i="26"/>
  <c r="M47" i="26"/>
  <c r="M51" i="26" s="1"/>
  <c r="N45" i="26"/>
  <c r="M54" i="25"/>
  <c r="M47" i="25"/>
  <c r="M51" i="25" s="1"/>
  <c r="N45" i="25"/>
  <c r="L51" i="25"/>
  <c r="N44" i="25"/>
  <c r="M49" i="25"/>
  <c r="M48" i="25"/>
  <c r="N49" i="19"/>
  <c r="P44" i="19"/>
  <c r="N46" i="19"/>
  <c r="N48" i="19"/>
  <c r="K47" i="19"/>
  <c r="L54" i="19"/>
  <c r="M45" i="19"/>
  <c r="L46" i="19"/>
  <c r="L47" i="19" s="1"/>
  <c r="L51" i="19" s="1"/>
  <c r="L49" i="19"/>
  <c r="M44" i="19"/>
  <c r="L48" i="19"/>
  <c r="B44" i="19"/>
  <c r="K51" i="19"/>
  <c r="L46" i="18"/>
  <c r="L49" i="18"/>
  <c r="L48" i="18"/>
  <c r="M44" i="18"/>
  <c r="L54" i="18"/>
  <c r="M45" i="18"/>
  <c r="N49" i="18"/>
  <c r="P44" i="18"/>
  <c r="N48" i="18"/>
  <c r="N46" i="18"/>
  <c r="L54" i="17"/>
  <c r="M45" i="17"/>
  <c r="K47" i="17"/>
  <c r="K51" i="17" s="1"/>
  <c r="L46" i="17"/>
  <c r="L47" i="17" s="1"/>
  <c r="L49" i="17"/>
  <c r="M44" i="17"/>
  <c r="L48" i="17"/>
  <c r="N49" i="17"/>
  <c r="P44" i="17"/>
  <c r="N48" i="17"/>
  <c r="N46" i="17"/>
  <c r="L54" i="16"/>
  <c r="L47" i="16"/>
  <c r="L51" i="16" s="1"/>
  <c r="M45" i="16"/>
  <c r="M46" i="16"/>
  <c r="M49" i="16"/>
  <c r="M48" i="16"/>
  <c r="P49" i="16"/>
  <c r="B49" i="16" s="1"/>
  <c r="P48" i="16"/>
  <c r="P46" i="16"/>
  <c r="B44" i="16"/>
  <c r="L49" i="15"/>
  <c r="L46" i="15"/>
  <c r="M44" i="15"/>
  <c r="L48" i="15"/>
  <c r="B44" i="15"/>
  <c r="N49" i="15"/>
  <c r="P44" i="15"/>
  <c r="N48" i="15"/>
  <c r="N46" i="15"/>
  <c r="L54" i="15"/>
  <c r="L47" i="15"/>
  <c r="L51" i="15" s="1"/>
  <c r="M45" i="15"/>
  <c r="K47" i="15"/>
  <c r="K51" i="15" s="1"/>
  <c r="B46" i="12"/>
  <c r="B22" i="12"/>
  <c r="B88" i="12"/>
  <c r="G53" i="10"/>
  <c r="G46" i="10"/>
  <c r="G50" i="10" s="1"/>
  <c r="H44" i="10"/>
  <c r="G46" i="4"/>
  <c r="G49" i="4"/>
  <c r="H44" i="4"/>
  <c r="G48" i="4"/>
  <c r="H54" i="4"/>
  <c r="J45" i="4"/>
  <c r="I45" i="4"/>
  <c r="F47" i="4"/>
  <c r="F51" i="4" s="1"/>
  <c r="H45" i="6"/>
  <c r="G51" i="6"/>
  <c r="G54" i="6"/>
  <c r="H45" i="10"/>
  <c r="I43" i="10"/>
  <c r="H48" i="10"/>
  <c r="H47" i="10"/>
  <c r="H48" i="6"/>
  <c r="H46" i="6"/>
  <c r="I44" i="6"/>
  <c r="H49" i="6"/>
  <c r="N53" i="49" l="1"/>
  <c r="P44" i="49"/>
  <c r="N48" i="49"/>
  <c r="N45" i="49"/>
  <c r="N46" i="49" s="1"/>
  <c r="P43" i="49"/>
  <c r="N47" i="49"/>
  <c r="N48" i="48"/>
  <c r="N47" i="48"/>
  <c r="N45" i="48"/>
  <c r="P43" i="48"/>
  <c r="M46" i="48"/>
  <c r="M50" i="48"/>
  <c r="P53" i="48"/>
  <c r="B53" i="48" s="1"/>
  <c r="B44" i="48"/>
  <c r="N48" i="47"/>
  <c r="N47" i="47"/>
  <c r="N45" i="47"/>
  <c r="N50" i="47" s="1"/>
  <c r="P43" i="47"/>
  <c r="N53" i="47"/>
  <c r="P44" i="47"/>
  <c r="N46" i="47"/>
  <c r="M46" i="47"/>
  <c r="M50" i="47" s="1"/>
  <c r="N48" i="46"/>
  <c r="N47" i="46"/>
  <c r="N45" i="46"/>
  <c r="P43" i="46"/>
  <c r="N53" i="46"/>
  <c r="P44" i="46"/>
  <c r="N46" i="46"/>
  <c r="N50" i="46" s="1"/>
  <c r="N47" i="45"/>
  <c r="N48" i="45"/>
  <c r="N45" i="45"/>
  <c r="N50" i="45" s="1"/>
  <c r="P43" i="45"/>
  <c r="N46" i="45"/>
  <c r="N53" i="45"/>
  <c r="P44" i="45"/>
  <c r="M46" i="45"/>
  <c r="M50" i="45" s="1"/>
  <c r="N49" i="29"/>
  <c r="N48" i="29"/>
  <c r="N51" i="29" s="1"/>
  <c r="P44" i="29"/>
  <c r="P54" i="29"/>
  <c r="B54" i="29" s="1"/>
  <c r="P47" i="29"/>
  <c r="B47" i="29" s="1"/>
  <c r="B45" i="29"/>
  <c r="N54" i="28"/>
  <c r="P45" i="28"/>
  <c r="N47" i="28"/>
  <c r="N49" i="28"/>
  <c r="N48" i="28"/>
  <c r="N51" i="28" s="1"/>
  <c r="P44" i="28"/>
  <c r="N49" i="27"/>
  <c r="N48" i="27"/>
  <c r="P44" i="27"/>
  <c r="N54" i="27"/>
  <c r="P45" i="27"/>
  <c r="N47" i="27"/>
  <c r="N51" i="27" s="1"/>
  <c r="N54" i="26"/>
  <c r="P45" i="26"/>
  <c r="N47" i="26"/>
  <c r="N48" i="26"/>
  <c r="N51" i="26" s="1"/>
  <c r="N49" i="26"/>
  <c r="P44" i="26"/>
  <c r="N49" i="25"/>
  <c r="N48" i="25"/>
  <c r="P44" i="25"/>
  <c r="N47" i="25"/>
  <c r="N54" i="25"/>
  <c r="P45" i="25"/>
  <c r="N51" i="25"/>
  <c r="M46" i="19"/>
  <c r="M49" i="19"/>
  <c r="M48" i="19"/>
  <c r="P49" i="19"/>
  <c r="B49" i="19" s="1"/>
  <c r="P48" i="19"/>
  <c r="B48" i="19" s="1"/>
  <c r="P46" i="19"/>
  <c r="B46" i="19" s="1"/>
  <c r="M51" i="19"/>
  <c r="M54" i="19"/>
  <c r="M47" i="19"/>
  <c r="N45" i="19"/>
  <c r="M46" i="18"/>
  <c r="M49" i="18"/>
  <c r="M48" i="18"/>
  <c r="P49" i="18"/>
  <c r="B49" i="18" s="1"/>
  <c r="P46" i="18"/>
  <c r="P48" i="18"/>
  <c r="B48" i="18" s="1"/>
  <c r="B44" i="18"/>
  <c r="B46" i="18"/>
  <c r="L47" i="18"/>
  <c r="L51" i="18" s="1"/>
  <c r="M54" i="18"/>
  <c r="M47" i="18"/>
  <c r="M51" i="18" s="1"/>
  <c r="N45" i="18"/>
  <c r="L51" i="17"/>
  <c r="M54" i="17"/>
  <c r="M47" i="17"/>
  <c r="N45" i="17"/>
  <c r="P49" i="17"/>
  <c r="B49" i="17" s="1"/>
  <c r="P48" i="17"/>
  <c r="B48" i="17" s="1"/>
  <c r="P46" i="17"/>
  <c r="B46" i="17" s="1"/>
  <c r="B44" i="17"/>
  <c r="M46" i="17"/>
  <c r="M51" i="17" s="1"/>
  <c r="M49" i="17"/>
  <c r="M48" i="17"/>
  <c r="M47" i="16"/>
  <c r="M51" i="16" s="1"/>
  <c r="M54" i="16"/>
  <c r="N45" i="16"/>
  <c r="B46" i="16"/>
  <c r="B48" i="16"/>
  <c r="M54" i="15"/>
  <c r="N45" i="15"/>
  <c r="M46" i="15"/>
  <c r="M48" i="15"/>
  <c r="M49" i="15"/>
  <c r="P49" i="15"/>
  <c r="B49" i="15" s="1"/>
  <c r="P48" i="15"/>
  <c r="P46" i="15"/>
  <c r="H47" i="6"/>
  <c r="H51" i="6" s="1"/>
  <c r="I48" i="6"/>
  <c r="I46" i="6"/>
  <c r="B46" i="6" s="1"/>
  <c r="K44" i="6"/>
  <c r="I49" i="6"/>
  <c r="H54" i="6"/>
  <c r="I45" i="6"/>
  <c r="I47" i="6" s="1"/>
  <c r="K43" i="10"/>
  <c r="I48" i="10"/>
  <c r="I45" i="10"/>
  <c r="I47" i="10"/>
  <c r="H53" i="10"/>
  <c r="H46" i="10"/>
  <c r="H50" i="10" s="1"/>
  <c r="I44" i="10"/>
  <c r="H49" i="4"/>
  <c r="H46" i="4"/>
  <c r="K44" i="4"/>
  <c r="H48" i="4"/>
  <c r="I51" i="4"/>
  <c r="J47" i="4"/>
  <c r="J51" i="4" s="1"/>
  <c r="K45" i="4"/>
  <c r="G47" i="4"/>
  <c r="G51" i="4" s="1"/>
  <c r="P48" i="49" l="1"/>
  <c r="B48" i="49" s="1"/>
  <c r="P47" i="49"/>
  <c r="B47" i="49" s="1"/>
  <c r="P45" i="49"/>
  <c r="B45" i="49" s="1"/>
  <c r="B43" i="49"/>
  <c r="N50" i="49"/>
  <c r="P53" i="49"/>
  <c r="B53" i="49" s="1"/>
  <c r="P46" i="49"/>
  <c r="B46" i="49" s="1"/>
  <c r="P50" i="49"/>
  <c r="B44" i="49"/>
  <c r="P48" i="48"/>
  <c r="B48" i="48" s="1"/>
  <c r="P47" i="48"/>
  <c r="B47" i="48" s="1"/>
  <c r="P45" i="48"/>
  <c r="B43" i="48"/>
  <c r="N46" i="48"/>
  <c r="N50" i="48"/>
  <c r="P53" i="47"/>
  <c r="B53" i="47" s="1"/>
  <c r="P46" i="47"/>
  <c r="B46" i="47" s="1"/>
  <c r="P50" i="47"/>
  <c r="B44" i="47"/>
  <c r="P48" i="47"/>
  <c r="B48" i="47" s="1"/>
  <c r="P47" i="47"/>
  <c r="B47" i="47" s="1"/>
  <c r="P45" i="47"/>
  <c r="B45" i="47" s="1"/>
  <c r="B43" i="47"/>
  <c r="P53" i="46"/>
  <c r="B53" i="46" s="1"/>
  <c r="B44" i="46"/>
  <c r="P48" i="46"/>
  <c r="B48" i="46" s="1"/>
  <c r="P47" i="46"/>
  <c r="B47" i="46" s="1"/>
  <c r="P45" i="46"/>
  <c r="B45" i="46" s="1"/>
  <c r="B43" i="46"/>
  <c r="P53" i="45"/>
  <c r="B53" i="45" s="1"/>
  <c r="B44" i="45"/>
  <c r="P48" i="45"/>
  <c r="B48" i="45" s="1"/>
  <c r="P45" i="45"/>
  <c r="B45" i="45" s="1"/>
  <c r="P47" i="45"/>
  <c r="B47" i="45" s="1"/>
  <c r="B43" i="45"/>
  <c r="P49" i="29"/>
  <c r="B49" i="29" s="1"/>
  <c r="P48" i="29"/>
  <c r="B44" i="29"/>
  <c r="P49" i="28"/>
  <c r="B49" i="28" s="1"/>
  <c r="P48" i="28"/>
  <c r="B48" i="28" s="1"/>
  <c r="B44" i="28"/>
  <c r="P54" i="28"/>
  <c r="B54" i="28" s="1"/>
  <c r="P47" i="28"/>
  <c r="B47" i="28" s="1"/>
  <c r="B45" i="28"/>
  <c r="P54" i="27"/>
  <c r="B54" i="27" s="1"/>
  <c r="P47" i="27"/>
  <c r="B47" i="27" s="1"/>
  <c r="B45" i="27"/>
  <c r="P49" i="27"/>
  <c r="B49" i="27" s="1"/>
  <c r="P48" i="27"/>
  <c r="B48" i="27" s="1"/>
  <c r="B44" i="27"/>
  <c r="P49" i="26"/>
  <c r="B49" i="26" s="1"/>
  <c r="P48" i="26"/>
  <c r="B48" i="26" s="1"/>
  <c r="B44" i="26"/>
  <c r="P54" i="26"/>
  <c r="B54" i="26" s="1"/>
  <c r="P47" i="26"/>
  <c r="B47" i="26" s="1"/>
  <c r="B45" i="26"/>
  <c r="P54" i="25"/>
  <c r="B54" i="25" s="1"/>
  <c r="P47" i="25"/>
  <c r="B47" i="25" s="1"/>
  <c r="B45" i="25"/>
  <c r="P49" i="25"/>
  <c r="B49" i="25" s="1"/>
  <c r="P48" i="25"/>
  <c r="B48" i="25" s="1"/>
  <c r="B44" i="25"/>
  <c r="N54" i="19"/>
  <c r="N47" i="19"/>
  <c r="N51" i="19" s="1"/>
  <c r="P45" i="19"/>
  <c r="N54" i="18"/>
  <c r="P45" i="18"/>
  <c r="N47" i="18"/>
  <c r="N51" i="18"/>
  <c r="N54" i="17"/>
  <c r="N47" i="17"/>
  <c r="P45" i="17"/>
  <c r="N51" i="17"/>
  <c r="N54" i="16"/>
  <c r="P45" i="16"/>
  <c r="N47" i="16"/>
  <c r="N51" i="16" s="1"/>
  <c r="M51" i="15"/>
  <c r="P45" i="15"/>
  <c r="N54" i="15"/>
  <c r="N47" i="15"/>
  <c r="N51" i="15"/>
  <c r="B46" i="15"/>
  <c r="M47" i="15"/>
  <c r="B48" i="15"/>
  <c r="I54" i="6"/>
  <c r="I51" i="6"/>
  <c r="K45" i="6"/>
  <c r="K47" i="6" s="1"/>
  <c r="I53" i="10"/>
  <c r="I46" i="10"/>
  <c r="I50" i="10" s="1"/>
  <c r="K44" i="10"/>
  <c r="L44" i="4"/>
  <c r="K48" i="4"/>
  <c r="K49" i="4"/>
  <c r="K46" i="4"/>
  <c r="N44" i="4"/>
  <c r="K48" i="10"/>
  <c r="K47" i="10"/>
  <c r="L43" i="10"/>
  <c r="K45" i="10"/>
  <c r="L45" i="4"/>
  <c r="K54" i="4"/>
  <c r="H47" i="4"/>
  <c r="H51" i="4" s="1"/>
  <c r="L44" i="6"/>
  <c r="K49" i="6"/>
  <c r="K48" i="6"/>
  <c r="B50" i="49" l="1"/>
  <c r="B51" i="49" s="1"/>
  <c r="B45" i="48"/>
  <c r="P46" i="48"/>
  <c r="B46" i="48" s="1"/>
  <c r="P50" i="48"/>
  <c r="B50" i="47"/>
  <c r="B51" i="47" s="1"/>
  <c r="P46" i="46"/>
  <c r="B46" i="46" s="1"/>
  <c r="B50" i="46" s="1"/>
  <c r="P46" i="45"/>
  <c r="B46" i="45" s="1"/>
  <c r="B50" i="45"/>
  <c r="P50" i="45"/>
  <c r="B48" i="29"/>
  <c r="B51" i="29" s="1"/>
  <c r="P51" i="29"/>
  <c r="B51" i="28"/>
  <c r="P51" i="28"/>
  <c r="B51" i="27"/>
  <c r="P51" i="27"/>
  <c r="B51" i="26"/>
  <c r="P51" i="26"/>
  <c r="B51" i="25"/>
  <c r="P51" i="25"/>
  <c r="P54" i="19"/>
  <c r="B54" i="19" s="1"/>
  <c r="P47" i="19"/>
  <c r="B47" i="19" s="1"/>
  <c r="B45" i="19"/>
  <c r="B51" i="19" s="1"/>
  <c r="P54" i="18"/>
  <c r="B54" i="18" s="1"/>
  <c r="P47" i="18"/>
  <c r="B47" i="18" s="1"/>
  <c r="P51" i="18"/>
  <c r="B45" i="18"/>
  <c r="B51" i="18" s="1"/>
  <c r="B52" i="18" s="1"/>
  <c r="P54" i="17"/>
  <c r="B54" i="17" s="1"/>
  <c r="P47" i="17"/>
  <c r="B47" i="17" s="1"/>
  <c r="P51" i="17"/>
  <c r="B45" i="17"/>
  <c r="B51" i="17" s="1"/>
  <c r="B52" i="17" s="1"/>
  <c r="P54" i="16"/>
  <c r="B54" i="16" s="1"/>
  <c r="P47" i="16"/>
  <c r="B47" i="16" s="1"/>
  <c r="B45" i="16"/>
  <c r="B51" i="16" s="1"/>
  <c r="P54" i="15"/>
  <c r="B54" i="15" s="1"/>
  <c r="P47" i="15"/>
  <c r="B47" i="15" s="1"/>
  <c r="P51" i="15"/>
  <c r="B45" i="15"/>
  <c r="B51" i="15" s="1"/>
  <c r="B52" i="15" s="1"/>
  <c r="K47" i="4"/>
  <c r="K51" i="4" s="1"/>
  <c r="M45" i="4"/>
  <c r="L54" i="4"/>
  <c r="L48" i="10"/>
  <c r="L45" i="10"/>
  <c r="M43" i="10"/>
  <c r="L47" i="10"/>
  <c r="K54" i="6"/>
  <c r="K51" i="6"/>
  <c r="L45" i="6"/>
  <c r="L47" i="6" s="1"/>
  <c r="L48" i="4"/>
  <c r="M44" i="4"/>
  <c r="L46" i="4"/>
  <c r="L47" i="4" s="1"/>
  <c r="L49" i="4"/>
  <c r="M44" i="6"/>
  <c r="L49" i="6"/>
  <c r="L48" i="6"/>
  <c r="K53" i="10"/>
  <c r="K46" i="10"/>
  <c r="K50" i="10" s="1"/>
  <c r="L44" i="10"/>
  <c r="N48" i="4"/>
  <c r="N46" i="4"/>
  <c r="N49" i="4"/>
  <c r="P44" i="4"/>
  <c r="B50" i="48" l="1"/>
  <c r="B51" i="48" s="1"/>
  <c r="P50" i="46"/>
  <c r="B51" i="46" s="1"/>
  <c r="B51" i="45"/>
  <c r="B52" i="29"/>
  <c r="B52" i="28"/>
  <c r="B52" i="27"/>
  <c r="B52" i="26"/>
  <c r="B52" i="25"/>
  <c r="P51" i="19"/>
  <c r="B52" i="19" s="1"/>
  <c r="P51" i="16"/>
  <c r="B52" i="16"/>
  <c r="E7" i="12"/>
  <c r="P46" i="4"/>
  <c r="P49" i="4"/>
  <c r="P48" i="4"/>
  <c r="B44" i="4"/>
  <c r="L53" i="10"/>
  <c r="L46" i="10"/>
  <c r="L50" i="10" s="1"/>
  <c r="M44" i="10"/>
  <c r="M49" i="6"/>
  <c r="M48" i="6"/>
  <c r="N44" i="6"/>
  <c r="L54" i="6"/>
  <c r="L51" i="6"/>
  <c r="M45" i="6"/>
  <c r="M47" i="6" s="1"/>
  <c r="M48" i="4"/>
  <c r="M46" i="4"/>
  <c r="M47" i="4" s="1"/>
  <c r="M49" i="4"/>
  <c r="L51" i="4"/>
  <c r="M47" i="10"/>
  <c r="N43" i="10"/>
  <c r="M48" i="10"/>
  <c r="M45" i="10"/>
  <c r="N45" i="4"/>
  <c r="M54" i="4"/>
  <c r="B46" i="4" l="1"/>
  <c r="M51" i="4"/>
  <c r="B49" i="4"/>
  <c r="N47" i="10"/>
  <c r="N45" i="10"/>
  <c r="N48" i="10"/>
  <c r="P43" i="10"/>
  <c r="N54" i="4"/>
  <c r="N47" i="4"/>
  <c r="N51" i="4" s="1"/>
  <c r="P45" i="4"/>
  <c r="G11" i="12"/>
  <c r="M46" i="10"/>
  <c r="M50" i="10" s="1"/>
  <c r="N44" i="10"/>
  <c r="M53" i="10"/>
  <c r="B48" i="4"/>
  <c r="C31" i="12"/>
  <c r="C32" i="12"/>
  <c r="E8" i="12"/>
  <c r="M54" i="6"/>
  <c r="M51" i="6"/>
  <c r="N45" i="6"/>
  <c r="N47" i="6" s="1"/>
  <c r="N49" i="6"/>
  <c r="N48" i="6"/>
  <c r="P44" i="6"/>
  <c r="C8" i="12" l="1"/>
  <c r="G7" i="12"/>
  <c r="D7" i="12"/>
  <c r="D8" i="12"/>
  <c r="C7" i="12"/>
  <c r="N54" i="6"/>
  <c r="P45" i="6"/>
  <c r="P47" i="6" s="1"/>
  <c r="N51" i="6"/>
  <c r="C80" i="12"/>
  <c r="G8" i="12"/>
  <c r="P47" i="10"/>
  <c r="B47" i="10" s="1"/>
  <c r="P45" i="10"/>
  <c r="B45" i="10" s="1"/>
  <c r="P48" i="10"/>
  <c r="B48" i="10" s="1"/>
  <c r="B43" i="10"/>
  <c r="E32" i="12"/>
  <c r="E31" i="12"/>
  <c r="G5" i="12"/>
  <c r="E80" i="12"/>
  <c r="P54" i="4"/>
  <c r="B54" i="4" s="1"/>
  <c r="P47" i="4"/>
  <c r="B47" i="4" s="1"/>
  <c r="B45" i="4"/>
  <c r="F8" i="12"/>
  <c r="D35" i="12"/>
  <c r="D30" i="12"/>
  <c r="G77" i="12"/>
  <c r="G76" i="12"/>
  <c r="D31" i="12"/>
  <c r="D32" i="12"/>
  <c r="E76" i="12"/>
  <c r="E77" i="12"/>
  <c r="C76" i="12"/>
  <c r="C77" i="12"/>
  <c r="F76" i="12"/>
  <c r="F77" i="12"/>
  <c r="F7" i="12"/>
  <c r="D77" i="12"/>
  <c r="D76" i="12"/>
  <c r="P48" i="6"/>
  <c r="B48" i="6" s="1"/>
  <c r="P49" i="6"/>
  <c r="B49" i="6" s="1"/>
  <c r="B44" i="6"/>
  <c r="N46" i="10"/>
  <c r="N50" i="10" s="1"/>
  <c r="N53" i="10"/>
  <c r="P44" i="10"/>
  <c r="G31" i="12"/>
  <c r="G32" i="12"/>
  <c r="E35" i="12"/>
  <c r="E30" i="12"/>
  <c r="F31" i="12"/>
  <c r="F32" i="12"/>
  <c r="B51" i="4" l="1"/>
  <c r="B8" i="12"/>
  <c r="B7" i="12"/>
  <c r="G6" i="12"/>
  <c r="G10" i="12" s="1"/>
  <c r="B77" i="12"/>
  <c r="B32" i="12"/>
  <c r="B31" i="12"/>
  <c r="E75" i="12"/>
  <c r="C75" i="12"/>
  <c r="G80" i="12"/>
  <c r="G75" i="12"/>
  <c r="E74" i="12"/>
  <c r="D75" i="12"/>
  <c r="D80" i="12"/>
  <c r="E29" i="12"/>
  <c r="E34" i="12" s="1"/>
  <c r="B47" i="6"/>
  <c r="P54" i="6"/>
  <c r="B54" i="6" s="1"/>
  <c r="B45" i="6"/>
  <c r="C35" i="12"/>
  <c r="C30" i="12"/>
  <c r="E11" i="12"/>
  <c r="E6" i="12"/>
  <c r="C11" i="12"/>
  <c r="C6" i="12"/>
  <c r="P53" i="10"/>
  <c r="B53" i="10" s="1"/>
  <c r="P46" i="10"/>
  <c r="B46" i="10" s="1"/>
  <c r="B44" i="10"/>
  <c r="C74" i="12"/>
  <c r="B76" i="12"/>
  <c r="F80" i="12"/>
  <c r="F75" i="12"/>
  <c r="D11" i="12"/>
  <c r="D6" i="12"/>
  <c r="G30" i="12"/>
  <c r="G35" i="12"/>
  <c r="F35" i="12"/>
  <c r="F30" i="12"/>
  <c r="D29" i="12"/>
  <c r="D34" i="12" s="1"/>
  <c r="P51" i="4"/>
  <c r="B52" i="4" l="1"/>
  <c r="B50" i="10"/>
  <c r="B80" i="12"/>
  <c r="B111" i="12" s="1"/>
  <c r="P51" i="6"/>
  <c r="B51" i="6"/>
  <c r="B52" i="6" s="1"/>
  <c r="E79" i="12"/>
  <c r="P50" i="10"/>
  <c r="B51" i="10" s="1"/>
  <c r="B75" i="12"/>
  <c r="B105" i="12" s="1"/>
  <c r="D5" i="12"/>
  <c r="D10" i="12" s="1"/>
  <c r="C5" i="12"/>
  <c r="B30" i="12"/>
  <c r="B106" i="12" s="1"/>
  <c r="C29" i="12"/>
  <c r="G29" i="12"/>
  <c r="G34" i="12" s="1"/>
  <c r="B11" i="12"/>
  <c r="B110" i="12" s="1"/>
  <c r="C79" i="12"/>
  <c r="B35" i="12"/>
  <c r="B112" i="12" s="1"/>
  <c r="F74" i="12"/>
  <c r="F79" i="12" s="1"/>
  <c r="G74" i="12"/>
  <c r="G79" i="12" s="1"/>
  <c r="F11" i="12"/>
  <c r="F6" i="12"/>
  <c r="B6" i="12" s="1"/>
  <c r="B104" i="12" s="1"/>
  <c r="E5" i="12"/>
  <c r="E10" i="12" s="1"/>
  <c r="D74" i="12"/>
  <c r="D79" i="12" s="1"/>
  <c r="F29" i="12"/>
  <c r="F34" i="12" s="1"/>
  <c r="B29" i="12" l="1"/>
  <c r="C34" i="12"/>
  <c r="B74" i="12"/>
  <c r="F5" i="12"/>
  <c r="F10" i="12" s="1"/>
  <c r="C10" i="12"/>
  <c r="B99" i="12" l="1"/>
  <c r="B79" i="12"/>
  <c r="B5" i="12"/>
  <c r="B100" i="12"/>
  <c r="B34" i="12"/>
  <c r="B98" i="12" l="1"/>
  <c r="B10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tc={88EB28A5-43A0-A947-A055-549E399F1354}</author>
  </authors>
  <commentList>
    <comment ref="B8" authorId="0" shapeId="0" xr:uid="{00000000-0006-0000-0000-000002000000}">
      <text>
        <r>
          <rPr>
            <sz val="10"/>
            <color rgb="FF000000"/>
            <rFont val="Verdana"/>
            <family val="2"/>
          </rPr>
          <t>voor de non-profit</t>
        </r>
      </text>
    </comment>
    <comment ref="B14" authorId="0" shapeId="0" xr:uid="{00000000-0006-0000-0000-000003000000}">
      <text>
        <r>
          <rPr>
            <sz val="10"/>
            <color rgb="FF000000"/>
            <rFont val="Verdana"/>
            <family val="2"/>
          </rPr>
          <t>indien er een eigen systeem op organisatieniveau bestaat, moet je het percentage hier op 'nul' zetten en de kost in de templates aanvullen</t>
        </r>
      </text>
    </comment>
    <comment ref="A17" authorId="0" shapeId="0" xr:uid="{00000000-0006-0000-0000-000004000000}">
      <text>
        <r>
          <rPr>
            <sz val="10"/>
            <color rgb="FF000000"/>
            <rFont val="Verdana"/>
            <family val="2"/>
          </rPr>
          <t xml:space="preserve">referteperiode is 4de kwartaal van (kalenderjaar -2) en 1ste tem 3de kwartaal van (kalenderjaar -1) 
</t>
        </r>
        <r>
          <rPr>
            <sz val="10"/>
            <color rgb="FF000000"/>
            <rFont val="Verdana"/>
            <family val="2"/>
          </rPr>
          <t>Gemiddeld aantal = het totaal aantal werknemers op het einde van elk kwartaal van de referteperiode gedeeld door het aantal kwartalen van de referteperiode waarvoor RSZ aangiftes werden ingediend.</t>
        </r>
      </text>
    </comment>
    <comment ref="A22" authorId="0" shapeId="0" xr:uid="{00000000-0006-0000-0000-000001000000}">
      <text>
        <r>
          <rPr>
            <sz val="10"/>
            <color rgb="FF000000"/>
            <rFont val="Verdana"/>
            <family val="2"/>
          </rPr>
          <t xml:space="preserve">Categorie 1
</t>
        </r>
        <r>
          <rPr>
            <sz val="10"/>
            <color rgb="FF000000"/>
            <rFont val="Verdana"/>
            <family val="2"/>
          </rPr>
          <t xml:space="preserve">- alle werkgevers behalve degenen die vallen onder categorie 2 of 3
</t>
        </r>
        <r>
          <rPr>
            <sz val="10"/>
            <color rgb="FF000000"/>
            <rFont val="Verdana"/>
            <family val="2"/>
          </rPr>
          <t xml:space="preserve">- de vroegere structurele lastenverlaging wordt afgeschaft ten voordele van een versimpeling waarbij de basis RSZ verlaagd wordt tot 25%
</t>
        </r>
        <r>
          <rPr>
            <sz val="10"/>
            <color rgb="FF000000"/>
            <rFont val="Verdana"/>
            <family val="2"/>
          </rPr>
          <t xml:space="preserve">- Oko’s loontool is gemaakt voor deze categorie van werkgevers omdat ze alle werkgevers uit de private sector betreft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Categorie 2
</t>
        </r>
        <r>
          <rPr>
            <sz val="10"/>
            <color rgb="FF000000"/>
            <rFont val="Verdana"/>
            <family val="2"/>
          </rPr>
          <t xml:space="preserve">- de werkgevers die in aanmerking komen voor sociale Maribel
</t>
        </r>
        <r>
          <rPr>
            <sz val="10"/>
            <color rgb="FF000000"/>
            <rFont val="Verdana"/>
            <family val="2"/>
          </rPr>
          <t xml:space="preserve">- voor hen blijft het vroegere basis RSZ-tarief van 32,40% van toepassing, mét een correctie op de lage en hoge (kennis-) lonen (zie verder)
</t>
        </r>
        <r>
          <rPr>
            <sz val="10"/>
            <color rgb="FF000000"/>
            <rFont val="Verdana"/>
            <family val="2"/>
          </rPr>
          <t xml:space="preserve">- voor het toepassingsgebied van de sociale maribel, zie http://www.werk.belgie.be/socialemaribel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Categorie 3
</t>
        </r>
        <r>
          <rPr>
            <sz val="10"/>
            <color rgb="FF000000"/>
            <rFont val="Verdana"/>
            <family val="2"/>
          </rPr>
          <t>- de beschutte werkplaatsen, waarbij een onderscheid gemaakt wordt tussen valide en mindervalide werknemers</t>
        </r>
      </text>
    </comment>
    <comment ref="C33" authorId="1" shapeId="0" xr:uid="{88EB28A5-43A0-A947-A055-549E399F135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plaats van zetel van de werkgever is het criterium</t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LJlXbCHA3j/UX9D1tc6UXRgj8B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300-000003000000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300-00000A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00000000-0006-0000-0300-000001000000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00000000-0006-0000-0300-000004000000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00000000-0006-0000-0300-000008000000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00000000-0006-0000-0300-000006000000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00000000-0006-0000-0300-000007000000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00000000-0006-0000-0300-000010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00000000-0006-0000-0300-00000D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00000000-0006-0000-0300-00000900000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3" authorId="0" shapeId="0" xr:uid="{00000000-0006-0000-0300-00000C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00000000-0006-0000-0300-00000F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0000000-0006-0000-0300-000005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00000000-0006-0000-0300-00000E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00000000-0006-0000-0300-000002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00000000-0006-0000-0300-00000B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JC6dmJLY7wujKZc2G8YIZhSH8l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400-000006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400-000009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00000000-0006-0000-0400-00000500000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00000000-0006-0000-0400-000001000000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00000000-0006-0000-0400-00000B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00000000-0006-0000-0400-00000200000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6" authorId="0" shapeId="0" xr:uid="{00000000-0006-0000-0400-000007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00000000-0006-0000-0400-00000C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00000000-0006-0000-0400-00000D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00000000-0006-0000-0400-00000A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00000000-0006-0000-0400-000008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00000000-0006-0000-0400-000003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00000000-0006-0000-0400-000004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jrL7NeYkTQUm5S3LX8a3+5LkILg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500-000006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500-000004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00000000-0006-0000-0500-000009000000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00000000-0006-0000-0500-00000B000000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00000000-0006-0000-0500-000010000000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00000000-0006-0000-0500-00000D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00000000-0006-0000-0500-00000F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00000000-0006-0000-0500-00000E00000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00000000-0006-0000-0500-00000C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00000000-0006-0000-0500-000007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0000000-0006-0000-0500-000005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00000000-0006-0000-0500-00000A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00000000-0006-0000-0500-000001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00000000-0006-0000-0500-000003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00000000-0006-0000-0500-00000800000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00000000-0006-0000-0500-000002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n/3dWbpsem6HJ0rMPaIguoIXDxg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600-00000D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600-000002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00000000-0006-0000-0600-00000900000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00000000-0006-0000-0600-000003000000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00000000-0006-0000-0600-00000E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00000000-0006-0000-0600-00000C00000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5" authorId="0" shapeId="0" xr:uid="{00000000-0006-0000-0600-000006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00000000-0006-0000-0600-000005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00000000-0006-0000-0600-000008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00000000-0006-0000-0600-000007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00000000-0006-0000-0600-00000B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00000000-0006-0000-0600-000004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00000000-0006-0000-0600-00000100000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00000000-0006-0000-0600-00000A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hrH3fQpbq2laGnRG/L3gWmZrQfA=="/>
    </ext>
  </extL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700-00000A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700-000005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00000000-0006-0000-0700-000007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00000000-0006-0000-0700-000003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00000000-0006-0000-0700-00000B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00000000-0006-0000-0700-000004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0000000-0006-0000-0700-000006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00000000-0006-0000-0700-000008000000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
 uit het tabblad RSZ-tarieven</t>
        </r>
      </text>
    </comment>
    <comment ref="A26" authorId="0" shapeId="0" xr:uid="{00000000-0006-0000-0700-000001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00000000-0006-0000-0700-000002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00000000-0006-0000-0700-00000C00000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00000000-0006-0000-0700-000009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a7AsO4KhmY6DeKxsDPJXMNOZ8ig=="/>
    </ext>
  </extL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800-00000C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800-00000A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00000000-0006-0000-0800-000002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00000000-0006-0000-0800-00000400000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0" authorId="0" shapeId="0" xr:uid="{00000000-0006-0000-0800-000005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00000000-0006-0000-0800-000009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00000000-0006-0000-0800-000006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0000000-0006-0000-0800-00000B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00000000-0006-0000-0800-000008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00000000-0006-0000-0800-000003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/5LRmXKVx134GcUB/kbTNpE52Lw=="/>
    </ext>
  </extL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900-00000C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900-000004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00000000-0006-0000-0900-000005000000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00000000-0006-0000-0900-00000B000000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00000000-0006-0000-0900-000008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00000000-0006-0000-0900-00000E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00000000-0006-0000-0900-00000200000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2" authorId="0" shapeId="0" xr:uid="{00000000-0006-0000-0900-00000A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00000000-0006-0000-0900-000003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00000000-0006-0000-0900-000001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0000000-0006-0000-0900-00000D000000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00000000-0006-0000-0900-000009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00000000-0006-0000-0900-000006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00000000-0006-0000-0900-000007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XxW9PfksV96EVJ6mhtp1I5LyTEQ=="/>
    </ext>
  </extL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A00-000004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A00-000003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00000000-0006-0000-0A00-00000B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00000000-0006-0000-0A00-000002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00000000-0006-0000-0A00-000008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00000000-0006-0000-0A00-000009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0000000-0006-0000-0A00-000001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00000000-0006-0000-0A00-00000A000000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00000000-0006-0000-0A00-000007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00000000-0006-0000-0A00-000006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00000000-0006-0000-0A00-000005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g/Vxhlx0+1UHlUVaaDu84TV3gmw=="/>
    </ext>
  </extL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13" authorId="0" shapeId="0" xr:uid="{00000000-0006-0000-0B00-000002000000}">
      <text>
        <r>
          <rPr>
            <sz val="10"/>
            <color rgb="FF000000"/>
            <rFont val="Verdana"/>
            <family val="2"/>
          </rPr>
          <t>voor een correct jaartotaal, moet je hier de terugname voorzieningen ingeven, op basis van je balans van vorig jaar</t>
        </r>
      </text>
    </comment>
    <comment ref="B117" authorId="0" shapeId="0" xr:uid="{00000000-0006-0000-0B00-000001000000}">
      <text>
        <r>
          <rPr>
            <sz val="10"/>
            <color rgb="FF000000"/>
            <rFont val="Verdana"/>
            <family val="2"/>
          </rPr>
          <t>======
ID#AAAAKZ_vnTM
Lies Martens    (2020-09-29 14:46:31)
er kan voor geopteerd worden om bepaalde kosten in de 61- onder te brengen ; gemakkelijkshalve staat alles in de 62- wat je doorgeeft aan je sociaal secretriaat zodat deze posten kunnen vergeleken worden met de facturen van je sociaal secretriaat, sociale balans, loonlastenattest,...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bAHrkb/7l00rWjuOPtMQZyhYsHg=="/>
    </ext>
  </extL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9B819CC2-F1F4-2246-9EA7-78D7769B0C3D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1488845A-64C1-314D-AE0C-BB81CF62AA6F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E48938CB-BE83-4446-ADC3-46D1C76DAD13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17481FDA-6EE2-9B4B-99A9-5D7417E8E635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9ED6920E-7CDC-C346-8708-8A71F306EFF5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F4177358-28D6-4449-8ADF-11ACD7F1CAD8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C6406191-EA13-474A-9609-CFD356E5CC47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A7952B3B-7F26-3341-BA8B-7586F1155DD2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BE491A22-78B4-EA44-8641-633EE9195509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2EF772F2-B0B4-7046-88F1-CCCCF8202065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3" authorId="0" shapeId="0" xr:uid="{406FCCE5-6922-0144-B423-AF3A6D5F58DC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BF39C896-56E3-964C-95A3-846560BA45D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A366F535-96C7-9E45-82B0-138CEB6FAF0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6857A648-D073-5045-A2D5-5FA336561CC1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AFB02C64-86D3-CC48-B6AC-DEBBC1D3344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E4CB7FEE-0A1E-8945-958A-73828B879762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j7LFT+f90cK6e+1jV7BXYY+e8QQ=="/>
    </ext>
  </extL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F143F5A-0839-D443-AE1E-232A51075714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195BDFC7-567F-F34D-A5E8-62549DA26DB7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7EFC93CD-DEE1-AD4E-932B-C0B5EAF154ED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7C8024ED-25E0-6F46-B2D1-EC257861E992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0EB20FB6-B491-6B43-9FDE-0E9248F4BC78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5D59BE3F-E895-F343-A3BF-43945C741C72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00B37555-ECAB-E642-817E-BB25A4345A44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177F3B94-B2AE-1645-BAC2-3E851C3BCC86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A71CF4F7-67B3-154B-A29B-FC017698D48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E78FC901-77D4-2A47-87E7-C8F808CFF2B6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3" authorId="0" shapeId="0" xr:uid="{40099118-71AA-C146-B0AF-7C8FB9183AB6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BFD5AF17-8D9B-1E4A-8493-5501D7B7A26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82F5F168-9F51-E64B-9BBC-3BC5F5E2824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5F591DCF-44CA-D54D-9820-2161E065B61E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B9D248A3-9EB8-DD41-A155-6E5E5FE2FFF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26E9FC82-0AB4-6C4C-B1D0-EF94EA2225EC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H7/Rdb6L5QD1Gk48ddW1MtBdkLw=="/>
    </ext>
  </extL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87EB2327-C348-F843-BE76-B9E97CA552EA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AA2A5BEE-4BE5-9A42-8469-BE2A3722AD65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D17FDA53-2CBD-9345-873F-DFC4A31B413C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EFCA05A8-5451-8B4C-A2EA-14A79EA0383D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A2EA7F16-69EF-8E4A-80CC-89680C860464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4EEACE42-FB80-B74E-9B76-B93F300136FE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ECA36776-0057-5C4B-977D-1F3E173705E5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AD5FA21C-D77E-5945-B348-2C5A4BF14562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AA731728-DDD9-C649-B920-9CEF35CCB349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D0AE713A-A549-9645-872A-DBA3B2F3F0D9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3" authorId="0" shapeId="0" xr:uid="{09294FD8-DDBB-0645-B67D-7E574C119504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5D115420-DC22-AA49-B411-F8CA5C589B5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7678F80C-56C4-7348-A08B-B25A5F17F94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F1867E98-A6B6-CC4D-8E38-843F505C474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EDC6548C-5441-F549-8677-BB675DC109EC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3766A653-1C7E-0C45-B9DE-3E4A471327D6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xhIgDCIFQY1JY66+ryHib2OMkBg=="/>
    </ext>
  </extL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C7BCD0D9-80BB-E743-8363-036DADC8DC64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B039158-24BB-E94B-8DBC-B716132F376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B0A68CC1-0574-4D4C-86F1-3307FD59BD0F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009E15AD-19DA-A940-B870-48976279D4E6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C753EAAE-A17F-434C-B3FE-591D8D25A28B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2510A112-D8EE-9844-9912-B73DBAB40331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6EF85003-7983-3F44-9A17-8AEA8AF47AE8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C8EDE11B-E154-3E40-A519-9F5CD180FA1B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18E7EE0E-2402-9344-8B99-8ACED06647AB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2F931303-1A34-7441-B5E7-CA3B8DA110EC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3" authorId="0" shapeId="0" xr:uid="{69019AF8-DD2D-4D45-90EA-153FB5E7D76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238EA393-3796-7E40-A4EB-684C0086E9F7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4CFCDED9-95A7-714F-A7F0-78270C7621E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C528EC98-7ACD-1740-BCF4-AE359DAB2AED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B91CB800-92B1-8546-AB31-C19793CA2646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D6D1C1D1-AB61-D74D-B813-0ABF73C428BC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uq1NBmevirWgLnltmh12fARrt4g=="/>
    </ext>
  </extL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AD9F2E56-7BFC-9648-9211-C1EA17FEC59E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628BDCC5-A4A0-A744-A1FE-5A03D66FDBA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4E99BE3C-6BF4-BE4B-980F-8AE43DE912E4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5F5EE90C-667A-DC42-B949-930FAE786449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00AE60DA-1741-C247-8D24-BE07CF7CE4B6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5F7B7932-39A6-1B4D-8238-17BD41B2CC82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F10500B6-EBD8-3049-B5F1-C6B4CE3E9F42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4FB2E666-A9D5-DC4B-AF5C-8C07ED0A7736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CAB54A7C-5DA3-A34F-8504-B278B1736F1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F8E06BBF-A108-B245-8A0F-F6DB0082E053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3" authorId="0" shapeId="0" xr:uid="{CA34EE60-BD28-6546-9BD9-7D38850F3C1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795B443C-F252-C243-A691-549E0398934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FA60CDA2-3F10-B849-8E68-99B8B459283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E09BCE79-F8C6-1D4F-A8E6-F70777401738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093B3C9F-70D4-F049-B4DC-2291975E81C5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E27E386D-99A8-0B43-AA25-1308D8030BB6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3AQwcJrSAJVxe9xx1RrieqmfU7A=="/>
    </ext>
  </extL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4019D32-B87A-4A40-9FC9-3EB7930F1FBA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5B84BC11-E588-534B-8E48-3FE80F225D22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0F93E0CD-83E3-E143-9E35-16CFF4B0A34B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80CF2335-D9CC-DE4B-A5C0-39011F4B88EC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367A54B3-1EEE-BF44-B281-958529E3C025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2E963653-D40B-6049-8147-00D8FE4FBAD3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6" authorId="0" shapeId="0" xr:uid="{2FFFD734-3EA7-594E-B74C-9B1115D95B13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263BE7A5-FF3E-8F42-8F7A-B9A8FE3F7F8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B6CA5A0A-6A60-2247-A47D-271F7B634E1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5FB9DE7B-1A46-ED40-9FE7-169B215A1772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3C2136CB-063C-AA4A-9ADA-F55FDF5A8DF7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C8D8A66C-422D-924D-80F9-9C1C6AD06AC2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D0D27CBC-05C5-1741-8928-F649827AF411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3nOH19cW3TDgR4ygXWQ9Z7OC27w=="/>
    </ext>
  </extL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48336229-80FB-3445-AF9F-C61C35CA24C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2E534E7F-3DAC-A745-99D2-DE3181E89858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9FC8BD5B-CF52-784E-814F-60D0C5A0D3C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DEF699DF-C566-7C48-AB4B-CF57ED0CD3D8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BEB739C6-50EF-AD42-BD91-7AD37A44B11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45407AFE-CF7F-8B42-B5A9-33B86001CCD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6" authorId="0" shapeId="0" xr:uid="{AA3500EA-86CC-9242-91D4-511439FDD84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66818196-2A5D-CF49-A904-2EE3EFFE5A3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036B8C85-66BA-084A-A679-A2461DDFDA5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A8AA2F1F-EDA9-AF4D-BD63-DC0ADE1ABC61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6B70411C-BDBE-9248-8709-F6FEF5C6C4D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55292725-9E67-C24E-9478-CFBA628EE62C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443F39C8-6F0F-8649-901B-915F58BAC4EC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Yh0y15hlo9TJZ3JikbasSVG2FCw=="/>
    </ext>
  </extL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00EB98F-9B36-E541-B32D-992F80A992AB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2CEED560-418F-E441-89F6-9F1DCF99E3C9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2B0B4FC7-F170-3A4B-AAAB-37AAA3A3B363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054E2F64-4F72-B24F-9CB7-C007AAFAA748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48C1271F-DB6A-8940-ACE3-D8358480D84F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F3485399-FB7B-F049-BE69-CAB0562E4404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6" authorId="0" shapeId="0" xr:uid="{69494426-09AA-7847-ACE3-790CF192BCB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6ADBFE4B-B0BB-6448-B4B0-CF32F8493AB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0183EC38-52E7-2744-B75C-8FE9FA0F352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6F360CD8-7C62-FA4B-91C5-69A1E21F5F1E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ADF641B4-A115-7845-85DB-C3C473DEDA9C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38B1CF3C-3293-A846-B570-52AFF61F905F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87D0C470-9763-0D42-A5F2-C36FEEF42C4A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yRRzuuQ0LYmGq2ojaQDcwzpIVAg=="/>
    </ext>
  </extL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6BE6E82-1854-E643-A528-CB38B6E50E71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0F32F4E-9482-EB44-96F4-A745C2D92567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43AA27B8-38CE-F94A-92E2-C80D7606FC0D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E721C22E-321A-0E49-99F7-74B4F5057D42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7D6B4FA4-A49C-FF47-B59C-36F6F97C48A4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6A794263-653A-7447-8E32-82AC64A9866F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6" authorId="0" shapeId="0" xr:uid="{F395AA8F-F74B-6942-A67B-11215D77288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A1B0A71B-515C-1849-A096-238577C7B75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14E82862-D820-B142-ADF4-0AB265891A1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4B9125A8-B5B2-AA4B-9491-BB40821981A2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1E4F98A3-5628-B64F-8F11-F1B13F95BB3B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E3688455-3377-B74D-892F-00BF39BE81A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0997C49A-D33B-6F4F-A594-4C54CCBDCF3F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3fw+h8xksOoQHULgF6uLQrMPb+w=="/>
    </ext>
  </extL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B8650C2E-8649-AA44-A0AA-2162D1D2BC85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3994E54-CB0A-4641-86CD-363BE7FAFBBC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9AD78B55-0CC9-1843-B063-95BF23A557B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5E4DDCDA-3E3A-0744-9B12-E49CF83705BB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6B6C392F-4575-D048-B0D3-CAEF12B78BE7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C991F4CD-52DE-8748-BB46-70C8A05391D3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6" authorId="0" shapeId="0" xr:uid="{8EEB9131-BEC7-E04F-B871-CC1112142F1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43207556-EC8B-ED46-8839-0029F65894C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547BFF4B-328F-8E4C-908C-CA57CAF9779B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44CA01B4-9232-5841-9C99-FD310AB7E953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43787801-8420-7348-BC43-404AED90F55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97CFE59E-E4FC-BD46-B2AA-D424F3B49C75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E38EA250-C332-614E-AA77-4FDCCC785B0E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4U6NegmKBzmkG+sAaDHMTHl8DvA=="/>
    </ext>
  </extL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C610D9F0-742B-5A4E-B7E4-1D79FDD5081B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93598C3B-FAAE-6140-B099-F6DA04D2F85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36A3F279-D01A-C24E-9C52-095A82E7A020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65219831-D9C8-454D-B00F-326A6F32D1D0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AAA872C8-01C6-4346-BB7F-0BF5CD697B1A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491D52E5-3C3F-CA49-BE7D-1AFFFD1874D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C315D3AE-8C4E-D143-979D-F9B13336260C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90B0F6A7-F7E6-524E-AB39-218A6AD171B9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1A64BEDF-AE95-8146-9A19-9044FAEA1008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5DCDA074-4C5E-1043-9576-288A72178E5B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BB9B072D-E130-AE41-A2C7-7AED0021888F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EF85AF45-F8EE-F748-B063-C922BD55FD77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A867FC52-39BC-4543-A0A3-7F8449D8F911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B1052121-BB50-2C4D-B8A9-38CA5458C23B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A597903F-EAAC-8343-8FEE-CFE1A83FBEF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16962976-165C-174B-A8A6-21F9DFE1477B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5LRx5Y/Adg9wYegwG03qjVMtgxw=="/>
    </ext>
  </extL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903E6D1A-3E92-1046-8AEB-8FDE64262964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579574E2-CE3C-0C40-8F63-7BB513D3CCF7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286EBE14-D020-DA4C-A1D8-C89DFD08770D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FCD5D102-EAB6-6A40-9635-24988E258E94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CC72C457-4BF8-D744-9F14-0163643E86CD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83CF7B1A-01A6-9E4B-A5F1-468BBA537FB7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61D4D433-DF54-AD4D-B7C5-AC82420ABD7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38F141B2-A1B6-0943-A569-C494E5B6CB62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239C8FB6-8B2F-1347-99AA-D1B25DEEBE9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BFB04A53-0F08-F749-A9D5-89CDFC6F42F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9D6156E7-7388-1346-BD52-1001F539DEF7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FC4ED634-C438-094E-82D4-07F3E30DC144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5D509CCA-EE1E-DC45-9FD4-2B11AF0ED747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2EF00007-22A0-5A4C-91F9-D08038C80E5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D789550F-A4F8-D349-AF13-25C9F3AC8ADA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97DC0B59-9939-1B45-BAB5-6FDE95589FBF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OZWDeZ6hDzws9NRuMkxqbsuZKAA=="/>
    </ext>
  </extL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A948F22-38AA-014E-B22C-F1E313C38F92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47E37883-EC6B-4145-8E62-37ED7C44991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695C3807-7603-E448-97D0-DBF0CC87D6F4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251EAC4F-59C7-6B4A-B8CB-90F33D8BDFA3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E3FB32D5-AEA3-194F-B97D-4C9407C52FCB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ACE37579-B3A2-8349-8CD9-2D36FE32D5EF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F10C6A74-6E72-3F45-81B4-9966161B7B4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8F44C64E-8BB2-5F4B-AC5D-C258CE729CC8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6F4FD767-0587-A148-B1D7-73B5C718A8D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FC038A4B-DEB5-174F-BF1B-F074EBDBF2C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C1DA4BC4-0641-8A4F-B874-BBB8FBEB71B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B2920320-2055-C04D-9824-005E0C04C4FD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89FB5973-4152-C54F-B6A0-9B6C897C9179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AF0BB867-2E2D-8A4E-A349-6C32582468B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8F4E1618-959D-5F48-867E-F620E8772C42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CF275DE7-D8DC-8843-9913-08909C990613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0/PTiK+ktyuiY8HXKRRz12WMmVA=="/>
    </ext>
  </extL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45A6DA06-26DC-DB4F-8A0B-20458FE67F3B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597C91B-C474-DE4D-91EC-07B5F70F6864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4D506E26-B382-734A-908C-B60497EE79DE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FDAF9C9B-A270-A743-9A0D-FB722F255EC3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4E0ED270-FD15-FF4B-B0F1-3C7D652B552B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4E415CE4-C308-5649-A0FD-57A93AE7745A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8278C105-8FF4-FA4C-8748-14DE32932709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A82B610A-6B83-A040-A5B6-DA28525F317B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2DF224CF-82B3-AE4C-AF73-2AA3ADAC285B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B240BC74-3C17-A546-A4BB-3203F02415F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DAE64D3F-764B-8344-8DDB-3ADF10FE25B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C0874619-2E57-D647-B3B4-9D06201B9004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EA484DDF-09CA-D84B-BC44-8B0FD5872D52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A0CE945A-6535-2F4E-8EA4-38886EEC100C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60BECF64-0ACA-984C-8B52-357C377282D9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CB5ED447-09BD-5C46-B0C8-A816ED5AFDBE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sru94JruMQAdFH3KVRPHr86IxYQ=="/>
    </ext>
  </extL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3625423-2ED3-E642-9BA3-B58FCB9180C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88609A57-FF14-5D44-9CDC-10D3C3BE98AA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5AA5CC0B-B90A-1041-AA9E-778DD7A6DBC7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B47D80C8-C85C-6D49-8608-FB7B207BF1F5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3E833C47-0B4E-CD4C-99BD-B8969F536556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E6AB7AF2-A035-AA4E-BA9D-1EADC5DF6E47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B9C40DEC-B451-7B4D-9789-38933F870D64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0DCC79C2-B819-F84B-BEA7-A336600489E9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770659BB-E6E5-6446-AFBE-728F5CA28057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F505D61C-D060-C64D-BB68-FAC1A1ADE21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D1306691-5560-5342-B78E-A2639190258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324459C8-7DC9-F844-8859-5DE139BF16B6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0A023351-D7EC-1A49-8687-992DF3B1C024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F262154C-3EE7-8D4D-9355-F4F9BFC4F681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DFFCBB9E-7E0F-9643-B4C8-4069BF87E96D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E8EC9B37-84B2-1649-A4B1-FF5CB0DB517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gCNJp0+fiHSEXP7933w0vHWzSKw=="/>
    </ext>
  </extL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E0965A01-096C-C04C-9CF4-3C5BE74FB3F6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2B451F50-2B91-7B4D-B08E-4C2E066BBCEA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D0C3C1BF-85A4-E346-B97A-E9D3056F40EA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AEEF5D76-A306-3349-9653-9BABD98CAFC8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97EBF9F8-72CF-E245-8574-ECD6B3EB36E1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48CFB263-3129-B946-972F-888AF2A5A087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5" authorId="0" shapeId="0" xr:uid="{C2782D8A-3738-9542-8932-254D4BAD0461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F1DCFD9E-7A54-514F-9AD2-45F7171B579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7D15D00A-6266-E649-8CF9-DDE85D4338D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E005AF8D-254A-B643-8C84-32ECAD58B9EF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A0F96D96-EB6A-B646-AE4B-7B93C52A91B8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DC4DA766-C047-6C48-87A4-ABA384F5EF7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3F0F0623-0507-6247-947A-F193CD0ADFDF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5109A394-1971-2846-8D7F-83D01DCB4476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uQPV83VKEIwZQdh7HtDU0OPPFMw=="/>
    </ext>
  </extL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CE0C3D95-36E2-4542-9063-0EC9D7CA2532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4097CB9-B6B1-A747-8E6C-5B0BDE407A7F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5915D7A0-0BA3-7049-A6D0-A53855E6AAC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046FD8AA-0200-EB43-9662-2EA36ED6A328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C1639D22-22BB-F249-AE6C-32F2EB96D87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4A526149-012F-064C-8B3F-545471BA17C8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5" authorId="0" shapeId="0" xr:uid="{913474BE-7B5A-5449-8FAC-872D14909DC6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F62BC66C-A8F6-994A-89EE-353CE19504F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D387DE23-0FD7-D745-8B2A-2564ED53A57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178324D6-555C-FE40-B557-8BF4620122F7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E37CA2FF-0DBA-C741-9966-ACCAB9131978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C0532245-8C03-D34B-9659-8D600767883D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1F8E5EAD-85EB-1E41-94B0-3CF9E3965903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E34E386E-53EA-6F45-9B98-0CC058B9F97D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Igtl6l/y6qMR0FZpxua3ZJHCL5A=="/>
    </ext>
  </extL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53D897D5-AB51-AE45-93E1-58AEBA16D2FE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E33706ED-6FF2-FD4D-868A-A03080C8BE72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1AEE4585-0BFB-4B41-A240-4FDC91D3118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7F7B1C4A-CAB8-2E48-82F9-65A4E7A3DFA1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A61186C5-AE32-8E41-93F1-63F1240981D1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6B8E7E12-623C-5947-A553-C2045B7EB8B2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5" authorId="0" shapeId="0" xr:uid="{7A9657F1-AB2B-CD4F-8DC2-E3ACB6808BE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04737817-E1EA-C443-A7EE-EFD57C3D56D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4D2CE8BE-BC8D-1C40-9414-A669C2AF7D7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3061C411-8E0E-7040-941D-8651D775AE2D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2601DDFB-D17A-BA42-A0EA-F818360C6CFA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B5A79875-D6FC-7E4B-BDB4-6DB6B4F37162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D9218FBD-2C9F-D948-BC11-31C476751443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8C13B901-7D47-4948-B5DD-496209302CC4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D4L7sG6LHDTQOE2KBNZBTiKemOg=="/>
    </ext>
  </extL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22BE896D-FC2F-6C46-A2F2-5F32E2EEFF15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8E1CC58A-2DB9-A241-A691-D8ADDDF71606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CC879E06-D7C5-9545-BA13-857FB3612A36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AAF14777-B6A5-6447-AACC-5DED842A61B1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35548F0E-56BC-914D-A76A-956704CEAEFE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19CA38BA-A2D3-424B-8EA4-150AB3CF987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5" authorId="0" shapeId="0" xr:uid="{5B8704DB-5425-EA43-B201-6F7A78397CDA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C9D26449-A62F-F24A-9365-67D842956E4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87CEF935-98B8-164E-821E-DF4F9E5C7227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BD19DA89-F070-F843-B85C-F71AF51A1DD2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F69C9971-F5E0-A84D-AA69-FD1B9D930B0B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1C4E065E-D1C6-1A4F-894D-BE3F405049C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A9436C94-5D4B-0B49-B1C8-238D607ABE32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1A2F198F-837A-F045-8FAF-4F0957F7747D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I8729vxHXvUB0w/bV6CCn210EbA=="/>
    </ext>
  </extL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D322E0CE-6C8B-044C-B6E2-81FB025FAF7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B8CE8D76-B866-E041-857F-AB997251602E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F1714C3D-19C6-C344-8D43-B194BF47ECD6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F8E970CF-DAD9-1E41-BB01-D1DEBEB07248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DC733EA8-E643-1345-9A1B-6A4EAB28B69D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9136D585-0EC6-654C-972F-D65773821684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5" authorId="0" shapeId="0" xr:uid="{C9296BCF-0DE4-CB40-9BD5-B5EC6294FA6A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4B124C28-81DA-AF4F-AC40-2AC5F93872C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41C380F3-7D77-6B4D-87C8-D7912F1B9B0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4E2A8C5F-6D4C-D74A-A5F2-80BD2FFC6623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5E9F5119-8A41-BB46-A404-F7EA574083BB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DCD4980E-F1DC-284E-8813-37BC588D308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599E4630-82F5-0741-AC54-44FB62356481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BFBA58DC-41FA-014F-94DF-66BAFE1078D8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oo7rBkNIuAoGX/zVC+PKGWmrkbA=="/>
    </ext>
  </extL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0F2C560-A05F-E24F-A8F7-5D776B99B69F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AE8085C7-B31A-0242-B12B-7E20A03B02F8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94A7CF83-4D48-F143-9353-0F59917D4BF4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F2E1A897-F3B0-CF4A-8AA6-F63A5380ADA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C8C1C3B4-1DDE-6E4E-87A4-6DB44F7CB3A2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1A895E7F-C13E-704C-BF39-E4C4D80690E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29EC9C02-3920-5049-853A-AEBC2363AF5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D3E45A5D-5AE3-9C40-B3AD-B4D701C170F3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
 uit het tabblad RSZ-tarieven</t>
        </r>
      </text>
    </comment>
    <comment ref="A26" authorId="0" shapeId="0" xr:uid="{712748D6-4CC2-D443-B0AC-2BB05AE1BB53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BC25969D-D09E-4F42-80B9-80F79B7604E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DB7D5289-440B-E54E-BFE1-3D1403060E6B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12BD20E4-1CC7-E24A-96B2-40396324BC17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na2mppRiG55hTNoWmbNDoafoo2A=="/>
    </ext>
  </extL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B19AF3BD-8503-2547-8330-1D8197DAF33A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6A282D09-2E9B-0744-8EB9-61462E32CBF2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39C374E1-DD5F-C846-8941-8EB48F8E0CDE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39EE92FE-2A18-A248-9A2F-9D966679B7EC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AA4D4650-DA0E-5147-B4BE-18DC2A390C5C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147747AE-E995-E444-A4AD-E7BF808FC507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A80804E9-5B02-084C-8BC9-333061E500F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64886116-6066-EE4B-AF75-5FEC948DF8D4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
 uit het tabblad RSZ-tarieven</t>
        </r>
      </text>
    </comment>
    <comment ref="A26" authorId="0" shapeId="0" xr:uid="{FB25C74E-913B-0B43-8354-8F33CED848D5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5EB39857-2DA3-B647-9277-6740745B990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56A21371-A5D8-F340-85A4-A8C58AE30587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A94EC310-F1B1-A24D-8549-69EF13A0332A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0TpeejHhtR0W8BhcYM3HbN/ViGA=="/>
    </ext>
  </extL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E4650EB-F360-C648-91AF-8F0B47FDCAE6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2966A58A-15B6-B74A-AC49-1B343FEF97B5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28A21836-5407-FD4A-809F-607D7016FBF4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541BEC12-8401-BC4A-8FB0-ECBF277ED1D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4F428823-A217-9841-B742-B8E00DD26A71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CF41CFB7-2167-F748-A3FE-2866CF8AEBF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26D1B8DA-AB77-6345-9D04-8D4DFDC5D7A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CBF28D30-C74F-BB4A-B249-FAE1C582CBE1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
 uit het tabblad RSZ-tarieven</t>
        </r>
      </text>
    </comment>
    <comment ref="A26" authorId="0" shapeId="0" xr:uid="{7BB85EE8-B48F-1041-A42F-2CE38689E382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983BC873-537A-8148-82CF-CE78645497E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55CCA218-0E6C-EC40-A1AE-EF75220F844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D4930D11-0D23-484A-8131-612A818153C8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z7WBvxOR2RBwToTeZU1DwIPBToQ=="/>
    </ext>
  </extL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4134EFE-852A-524B-AD6A-5C6CAFCE9E15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A53271FE-931E-B346-999A-851E217D7F95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89B7D226-5E89-244A-8E1D-3C33DFCDC4C3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B2753F1C-56A7-104B-9932-9864FBF4D764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E07A2D2F-A7A9-F147-8D35-26726C047058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57322BE2-E70E-2B44-BA7D-BCC6FFA2AA4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37A1DCAA-C4C3-A14A-B769-30AE7E20E38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500CAA20-1C59-8044-82A4-E55CBB413313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
 uit het tabblad RSZ-tarieven</t>
        </r>
      </text>
    </comment>
    <comment ref="A26" authorId="0" shapeId="0" xr:uid="{611B394D-0414-A041-9EA4-5E1A60F316CE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26AF66B8-5A11-9143-AAFD-717594648258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075DAEA6-1FDC-3C42-8DB4-8B2E2EF28091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F30DB68C-3CAC-1C4F-BE62-4DC37C17E1EE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BdUHbl4nzllXJcbqARHR5HQorDQ=="/>
    </ext>
  </extL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85393B2A-497A-6346-95CC-ED9FA1540BB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5C52DE31-8EB5-9C42-82EC-DC223E4584BF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541C7A82-E17B-D043-A31A-B4FA366402EC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91D2DE73-8C75-4447-B8EC-BA1CDB78DBA8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1382D49C-1175-6D43-B337-6FD4C8A1C432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D3A54E3F-5409-B74C-99C1-8D84F199A13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94EAA8A-0E27-B04D-8907-DCEFA00E8FA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EE48B436-6357-B848-84C4-5BC3EFFBD570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
 uit het tabblad RSZ-tarieven</t>
        </r>
      </text>
    </comment>
    <comment ref="A26" authorId="0" shapeId="0" xr:uid="{6BA2E430-3242-C340-8DEF-D77A21A097FD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31DD16EA-7F01-4F43-B4AA-F4496F04A352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2EEDCB93-28A9-3F42-877D-AC40CBDF921C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7113CECA-526D-774F-A9AB-FC2622D3A3F6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4pZqfzrRMiPMWlqfDp8EcGaX20Q=="/>
    </ext>
  </extL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2E1CA945-72FA-E945-8E30-B2A6C2F98CF3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0BA25D9-92AE-B646-AB97-5FDE75B5DB16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FCEA8784-1EE2-1745-9463-A5DF841C89EF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F0DDFB0C-6932-904D-B95D-975A8F946ECD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0" authorId="0" shapeId="0" xr:uid="{58BC90DA-4BD1-F742-A9A2-78453FE9546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9DD5A6EE-73AB-7741-8FFC-936023465E4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FDE98FB3-37C2-9C45-92C1-474B9BE50BF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AAEB9F45-6538-5048-AAA5-ECA6C152C3E6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5686B7FD-9304-6848-8DC2-3589455DC536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3ED97D99-E409-1C4D-A614-25CF167F3924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lnZ2DQkalLfvp5NB57nnJf1Ze+Q=="/>
    </ext>
  </extL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AF81A459-36EC-CF46-9A68-927A829453B9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17ACC14-5A3D-384F-9F16-91AC37BC194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4156753A-B84D-2C42-8D06-4C58B856AF59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97820D23-E93F-684A-99ED-72467689CECC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0" authorId="0" shapeId="0" xr:uid="{2B16E043-2F7D-8B45-8FEE-A97267A9E797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DFF1E7E4-0C30-D140-A883-B18AAB973A8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C8C5114A-B69A-C74F-B6E5-17BEDDB0DF7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CE6B9F2F-3037-C14D-8196-B503F1D2F15A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7AFD7B2D-D080-9F4E-8DB7-D418123A3C53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11F558C6-4BD9-4941-94A9-0FCD52A4A4D7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Ui0KRVogywx6tLPirduGr8GFoWQ=="/>
    </ext>
  </extL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835388C-B880-7D44-B595-4E17CA8DCB26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46D90C08-DBF7-B04C-90B2-72A34BCA996B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07F35E23-CA53-F24F-A4A7-6ECCA9657BA9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8A7A47F6-E7C5-F648-A48F-3C5AC43F9639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0" authorId="0" shapeId="0" xr:uid="{D3E2E2BA-7B40-B34E-A65C-0F56135C8DF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AF58721A-11E2-9B4D-8416-C14865DC0EE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1163B858-AFAB-B94E-8D85-EE418E731D3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9535F6EA-29B0-504E-8375-C761D5B03CE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BB232919-901E-A946-B564-8B10051712C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68BB94BE-862B-1249-85ED-D0255737B9C1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4DoMCZcqyC2EVZkTj1MuRS7LhLA=="/>
    </ext>
  </extL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CE01D696-B996-B147-BC99-8D45FF3415FB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B6C1E02E-33AA-0E4A-A496-3BFAD1FE5028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1E0B5F9F-83C8-374C-9C21-D4B76894EB4B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763FEDEB-E416-244C-817B-1241DB87A86C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0" authorId="0" shapeId="0" xr:uid="{9D381304-AC3C-1C47-AD8A-4B8956319E4C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A87861A3-889E-AF43-86F9-439133F3F61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178A7AEB-F012-B746-986F-775F1B7DE35B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49E957E1-3910-EF4B-B24A-7B80D0E3EA6B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CE2BFC36-DBA7-9E40-B593-6EC2C5922D08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5661BCB9-45C2-404C-870F-5CE85F08C79F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+b05rVsJZ73fzJXOYuK90T6N7ng=="/>
    </ext>
  </extL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51CD91F-D057-7049-93F2-3C7B4196C64F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2DC1F65-8080-0349-9496-BB2EBF1A245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AEADE411-671C-BA49-9297-A2B5C2F1620C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2C89F366-D59D-3C4E-86B5-1FC2803EE5C5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20" authorId="0" shapeId="0" xr:uid="{40EC3ACD-D245-FC4C-91AA-0417D2FC4F4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5CAE6ADB-5C20-0F4E-8FFD-C3AD517F0CA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D0E952C4-3049-8A4A-BB17-0C5E8ED0187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FC258682-40A1-5E4F-898C-51517C4D6FFF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AED4AF61-57EA-F74A-8CC8-2B31DA6033F1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AEEEFC11-1955-5D44-B23C-8F1D1DEB28D5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kuCu3gyvoQSk82iCQoF8RNyUqGg=="/>
    </ext>
  </extL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5BCD94CC-7546-434C-BBD5-6571703C2D83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9814BDB-7478-FC49-902C-21C25C8B8BEA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C42233FB-2B15-E749-BEC8-298212632B5A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DAAD7D1E-3736-FA4D-AADB-5429EE001B50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42B3C780-A0F8-034E-91C2-936444141125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1D8866CD-DC4E-A247-98A7-E1EA53EDEB03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5332A05A-A0B6-274D-A63F-F7BD2FD09BA1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2" authorId="0" shapeId="0" xr:uid="{C99265AD-F39F-7F4C-BE6B-AB213122854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90AF0C3F-E149-2845-BBCA-997177346F6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32A9AAB0-2098-D44F-8AAD-D3849174BC5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5C166C25-68AC-034A-A996-04EC335DB84B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C516E246-2DE6-8A41-9286-4976A24CAE96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0045E0E3-B57C-D246-B770-70C1FA6B87BC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1D23D2A5-C3E3-EF4A-B70B-DBB6A53EB684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tD+KztFiRzCBZ5fYbD5y9dpmzag=="/>
    </ext>
  </extL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23AEF2DE-A37A-304D-8786-D58CEA03BA8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B563979-0A56-C141-996E-6CD9C81073B4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4ADAA593-48A9-3341-8312-CFDD225A6C80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918A2DE7-FE5F-F74D-B85E-B907A8DE2D41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DDC4322B-6714-8A47-A649-40670A741FF4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779F00C9-85BE-2E41-BE5C-C3CC2CB0FCEE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0A9B8480-9CC8-984A-A127-6A2075C5301C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2" authorId="0" shapeId="0" xr:uid="{96747AD7-A3B1-BA48-B486-D7041FBB3C5A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9F766FE2-33E5-D84C-B872-4201690A571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19CECB1E-A3C6-5A43-B36C-2C95CF0BD4C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6C0950F8-C6D0-BD45-AC87-D2F628900DC5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14076AEA-62C2-F047-B1D5-85B18E1D86D4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8572D52A-A392-C34C-B260-D014D22EF7EB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81B5879C-E881-BE41-B39C-E4CF6D57DF04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YlqIuX3+ir4NkVpfEWRSWyshkSA=="/>
    </ext>
  </extL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30D0A15A-D75A-9748-BDB6-F99A63C5DF01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4826123-1866-834C-8970-139981B8FC3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208656CD-1159-994A-AFF8-AE81F6B32DE7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F8BF1483-385C-7F47-BB17-175DC04B5529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815B53CC-94FA-394C-891F-B64D788CD006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D50B92D2-ABEE-C849-BB71-A6B6712FF58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5AF3F6EB-1D2F-234D-9AE7-FEFDAB28301F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2" authorId="0" shapeId="0" xr:uid="{D4863409-6E14-BA46-BDDE-EDBFDEA15E8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1F7570BA-1943-5E48-9C2F-953925F6AAD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40B0D7E2-AD87-264E-9993-B99E1D524A4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EEE938E3-0A28-AB4E-9A86-99E6619BD02C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AF8A1950-DF64-C04F-A17C-7D5616AD4334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ACB176EA-273B-D04D-BA6C-5A32A7C0F963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8A1647C4-CF94-4948-A912-9E25DB3BFB0C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rNlWo4XCDHlRnGQRjIDl5PWEyfA=="/>
    </ext>
  </extL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9BEFD0E-6A68-0E4B-BCCF-A78516293435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C0F6DEC-442C-F141-8671-402415319C8A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EAB5D689-F7FC-6943-BC9A-01FF9A74EB51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4293B497-325F-6A4C-B51C-E8BCEAE6738C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EA0FA034-7F5A-2545-A2DE-5163086DB7E7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516E6D3A-F6BB-9544-B65F-B1983520713E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1C7CA128-1C83-014C-B98A-D409E645D336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2" authorId="0" shapeId="0" xr:uid="{89D90258-DCD4-A74C-A778-541DD9EDE67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EC643D24-FBB3-D946-AD4E-78FAEC168A6F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E157B270-49A8-2B4A-9802-C99D850C638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B79D948D-11B5-384D-A69E-568176153A79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144109CC-C888-B04F-B8FF-6FFBF157D5FE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46DA5971-34CA-F44A-8448-50EA63B29F4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C8986003-9B3A-C249-A0E6-065AC2B7B3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uGJdx+hoUCBJxCl4dx8LrA7HEcA=="/>
    </ext>
  </extL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3C678758-05A3-2447-B977-B5A9D2D45FBF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B928580A-6523-4647-A8A5-A0344AD532B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65576D54-B422-D64D-9FB3-F79007C88EC6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C000145F-F0F1-F24C-9641-D2D3CC9B143C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D62201F6-0BA5-7C43-B115-D781DB4A886E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9B6E82EE-5E67-CE4D-9908-8BCF3D583A16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37E7A61A-C2F3-C648-B2CC-1A1756E8B6E0}">
      <text>
        <r>
          <rPr>
            <sz val="10"/>
            <color rgb="FF000000"/>
            <rFont val="Verdana"/>
            <family val="2"/>
          </rPr>
          <t>vul enkel het werkgeversaandeel in (maximaal 8,91€ voor een maaltijdcheque van 10€)</t>
        </r>
      </text>
    </comment>
    <comment ref="A32" authorId="0" shapeId="0" xr:uid="{77E5E368-4538-134A-8227-449C505449CB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834B2BA6-B4E7-3044-A909-EB950402D5C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ECED2649-CA88-0344-B490-0E14BA1749E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752E2277-B485-9342-84A8-D62C1E3860C2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1F10D34D-EDC8-E74E-A281-AB9DDE6B46FD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0059F4EE-A354-CB45-81A6-7E4BBC2E360D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6EB35A3D-CF53-F04C-A565-B26943896DE1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nWzHygpf1fgq9zh8RFeAzbTJakQ=="/>
    </ext>
  </extL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6783AD83-33C0-0344-A00D-8C902B3C7184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427D24EA-FD80-3940-A82B-4D7354EAE4BA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6AB7C432-E0F2-464C-AB36-87A95D304114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4E93203B-DC71-B447-AC07-B57124F1D91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3BC52287-9368-2D43-A3C5-4A3C5FF044A7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B7B8FF10-6A22-DC4E-A343-EC6D17ABA46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77653628-96EF-BC47-B565-39E3AB6DA5D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D4F0FD5B-9ECD-D349-BB98-53037D35B15F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3DCAF1D1-C35F-274F-AB1C-FCFCDE13267F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5682101F-1746-3048-A6A8-49AEFCB3FC91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C5D1A9B0-2AA6-7D43-8EF2-16524E9425C8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a+NIkjzILdAFO3H7gnWR8hxvUag=="/>
    </ext>
  </extL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5DA83AD-8C52-AB49-9684-AF48B1A068A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E73A7A6A-5495-3A4F-9379-2A1910C8672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17EA03D0-50F3-6848-BCEA-5057A8A8F534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C05C0AE3-6DD9-DF41-AE1D-3E91A2F8309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841344BC-B72C-BC48-9259-9F28D7C7D85E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DF98ECD8-0E7A-7C4A-BEB6-AAC735976E1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22DC8B45-2E2B-944C-ABA8-5AD75CC14BBB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DB03E38A-66C1-3542-A0CB-6ACEEECB25D5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3EEC9A7D-D581-AE46-999B-9F82A4CA7F2F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96A17E8C-2FD9-3C4C-8AEE-72918601F0A6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E3F23052-5AD8-EB4E-9659-7387D83E8783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mcSrkNg5rXsExuihzMN5YAwmCMQ=="/>
    </ext>
  </extL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DE3DFAE-372F-F748-9F9F-C32D68F491C1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E742F46-D653-3D4A-96E5-9DDC3DAD2FA2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E118F475-1565-3F40-85D5-CEB76CDE494C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3B02DCA5-60CA-A24B-AD60-CF02436ECEF4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C30C8AA1-DD5C-7146-AC0A-2F0E7157939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593FA5C5-AECF-5C4F-A988-CDEC13EA753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C1C5E439-7041-BB45-9AA7-53EA9104AAFF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7D30AACB-E8E2-7E47-98FE-0253FDAC9198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EC329F46-ECA8-8E4E-9968-0FCA3EE0E40D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22B3320F-264A-924E-9B50-880CBE136128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5E4E5A58-CC93-0043-8950-4D9F5B3EFDB8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dVhftdGr+nYodXjFByHGwoKN6rw=="/>
    </ext>
  </extL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B4BAA4D-AE4E-D742-AA27-47B07433DA59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122BC75F-2FD4-2C41-8427-977BF8CC75C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9F85E277-F96D-7F4D-A4A0-8D7BD2C0C968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C1F5718C-7EFA-0B41-A321-DA26BE08FE29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AA26F72D-88B9-0A44-B192-D5814EB37A0B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F39EF42F-E857-A44A-89E0-2FE6BDE6A5C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F6795257-FF8D-1446-9B16-94A40D6AC09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6C819614-67D3-0642-AAC3-402624A18D85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E9C2CE6A-3255-E84B-B7B4-4825AD18E571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174059C6-CA54-8848-8A32-46F86421C84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2B323910-FA57-D141-8DC8-9BE15CB80F55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ArSXbRL6PKOrWLeFxahH/HQTU/g=="/>
    </ext>
  </extL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E6600E6-959A-154D-B35D-A447D354C0E3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77D8F269-1ABE-0242-8BD0-924FC9E0BB4F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74178894-1DC6-004F-9CAB-1F9D430D09C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6AB86A95-5C30-504C-81BF-941C5B5116DE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88D5A07A-184F-D149-8DD5-AB9A414FEF1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B4C1B097-C619-6C49-AC60-52FD3D0A353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3742FC8F-C7D4-8445-B60E-B91923AECCB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3AD83F19-016B-1044-8BBF-7749708CE0FD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3AEE2DAC-F730-044C-8538-EAA3871F20C5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DD949476-DAFB-4049-AF4C-BB6E9560F042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BF0AF863-49A6-ED47-AF17-1148DD6C13C7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PQgi+F9wc6osC+ScVN5456CtwPg=="/>
    </ext>
  </extL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8" authorId="0" shapeId="0" xr:uid="{00000000-0006-0000-3600-000001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  <comment ref="A19" authorId="0" shapeId="0" xr:uid="{00000000-0006-0000-3600-000005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  <comment ref="A20" authorId="0" shapeId="0" xr:uid="{00000000-0006-0000-3600-000002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  <comment ref="A21" authorId="0" shapeId="0" xr:uid="{00000000-0006-0000-3600-000004000000}">
      <text>
        <r>
          <rPr>
            <sz val="10"/>
            <color rgb="FF000000"/>
            <rFont val="Verdana"/>
            <family val="2"/>
          </rPr>
          <t>======
ID#AAAAKZ_vnCo
Lies Martens    (2020-09-29 14:46:31)
"'artistieke" functie volgens de CAO-Podiumkunsten, maar niet noodzakelijk 
volgens de RSZ (dus geen korting, geen 108%,…)</t>
        </r>
      </text>
    </comment>
    <comment ref="A22" authorId="0" shapeId="0" xr:uid="{00000000-0006-0000-3600-000003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bDVzm7cSl9JYeK4LvLahImJBHRQ=="/>
    </ext>
  </extLst>
</comments>
</file>

<file path=xl/sharedStrings.xml><?xml version="1.0" encoding="utf-8"?>
<sst xmlns="http://schemas.openxmlformats.org/spreadsheetml/2006/main" count="4346" uniqueCount="254">
  <si>
    <t>RSZ-BIJDRAGEN voor de zgn. Categorie 1 van werkgevers</t>
  </si>
  <si>
    <t>a/ basis-RSZ bedienden</t>
  </si>
  <si>
    <t>basisbijdrage + loonmatiging</t>
  </si>
  <si>
    <t>basis-RSZ arbeiders &amp; kunstenaars</t>
  </si>
  <si>
    <t>inclusief 5,61% trimestriële bijdrage voor vakantiegeld</t>
  </si>
  <si>
    <t>b/ RSZ-bijzondere bijdragen</t>
  </si>
  <si>
    <t>FSO-basis</t>
  </si>
  <si>
    <t>FSO-bijzondere</t>
  </si>
  <si>
    <t>AO-specifiek</t>
  </si>
  <si>
    <t>asbestfonds</t>
  </si>
  <si>
    <t>risicogroepen</t>
  </si>
  <si>
    <t>tijdelijke werkloosheid</t>
  </si>
  <si>
    <t>aanvullend pensioen (WAP)</t>
  </si>
  <si>
    <t>c/ extra RSZ indien minstens 10 werknemers (aantal gemiddeld in referteperiode) : manueel in te vullen</t>
  </si>
  <si>
    <t xml:space="preserve"> </t>
  </si>
  <si>
    <t>RSZ-KORTINGEN</t>
  </si>
  <si>
    <t>afhankelijk van de werkgevers-categorie waartoe uw organisatie behoort</t>
  </si>
  <si>
    <t>oKo's tool is gemaakt voor categorie 1 omdat ze alle werkgevers uit de private sector betreft</t>
  </si>
  <si>
    <t>voor bijkomende info, zie volgende tab 'structurele RSZ-korting'</t>
  </si>
  <si>
    <t>manueel in te vullen via de templates en individuele werkbladen</t>
  </si>
  <si>
    <t>maximaal 517€ per kwartaal / voor een VTE</t>
  </si>
  <si>
    <t>SPECIALE RSZ-TARIEVEN</t>
  </si>
  <si>
    <t>studenten</t>
  </si>
  <si>
    <t>eerste tot zesde aanwerving</t>
  </si>
  <si>
    <t>regionale kortingen voor jongeren, ouderen,…</t>
  </si>
  <si>
    <t>enz.</t>
  </si>
  <si>
    <t>ps. De werkbonus beïnvloedt het nettoloon enkel en heeft geen invloed op de loonkost</t>
  </si>
  <si>
    <t>PROGNOSE PERSONEELSKOST</t>
  </si>
  <si>
    <t>BEDIENDE MAANDLOON</t>
  </si>
  <si>
    <t>NAAM (facultatief)</t>
  </si>
  <si>
    <t>FUNCTIE (facultatief)</t>
  </si>
  <si>
    <t>PRODUCTIE</t>
  </si>
  <si>
    <t>aantal werknemers</t>
  </si>
  <si>
    <t>STANDAARDGEGEVENS</t>
  </si>
  <si>
    <t>statuut</t>
  </si>
  <si>
    <t>bediende</t>
  </si>
  <si>
    <t>CAO</t>
  </si>
  <si>
    <t>categorie in de CAO</t>
  </si>
  <si>
    <t>maand v/d anciënniteiteitsaanpassing</t>
  </si>
  <si>
    <t>maand van indexatie</t>
  </si>
  <si>
    <t>BRUTOLOON VT op 1 januari</t>
  </si>
  <si>
    <t>BRUTOLOON VT anciënniteitsaanpassing</t>
  </si>
  <si>
    <t>BRUTOLOON VT indexatie</t>
  </si>
  <si>
    <t>eindejaarspremie-13de maand VT 100%</t>
  </si>
  <si>
    <t>tewerkstellingspercentage</t>
  </si>
  <si>
    <t>aantal werkdagen</t>
  </si>
  <si>
    <t>per maand gemiddeld in 5-dagen stelsel</t>
  </si>
  <si>
    <t>aantal extra vakantiedagen volgens CAO-Pk</t>
  </si>
  <si>
    <t>effectief BRUTOLOON 1 jan</t>
  </si>
  <si>
    <t>effectief BRUTOLOON met anciënniteit</t>
  </si>
  <si>
    <t>effectief BRUTOLOON met indexatie</t>
  </si>
  <si>
    <t>effectieve eindejaarspremie-13de maand</t>
  </si>
  <si>
    <t>VOORDEEL IN NATURA vast per maand</t>
  </si>
  <si>
    <t>bedrag per maand</t>
  </si>
  <si>
    <t>VOORDEEL IN NATURA vast per dag</t>
  </si>
  <si>
    <t>bedrag per dag</t>
  </si>
  <si>
    <t>VERGOEDING WOON-WERK</t>
  </si>
  <si>
    <t>MAALTIJDCHEQUES (enkel werkgever)</t>
  </si>
  <si>
    <t>per dag</t>
  </si>
  <si>
    <t>FORFAITAIRE KOSTENVERGOEDING</t>
  </si>
  <si>
    <t>per maand</t>
  </si>
  <si>
    <t>% RSZ-PATRONALE:basis-tarief</t>
  </si>
  <si>
    <t>% RSZ-PATRONALE:bijkomende</t>
  </si>
  <si>
    <t>% RSZ-PATRONALE als + 10 Wners</t>
  </si>
  <si>
    <t>extra RSZ-vermindering lage lonen</t>
  </si>
  <si>
    <t>RSZ-VERMINDERING doelgroep</t>
  </si>
  <si>
    <t>RSZ-VERMINDERING andere</t>
  </si>
  <si>
    <t>vakantiemaand</t>
  </si>
  <si>
    <t>JAN</t>
  </si>
  <si>
    <t>FEB</t>
  </si>
  <si>
    <t>MAA</t>
  </si>
  <si>
    <t>APR</t>
  </si>
  <si>
    <t>MEI</t>
  </si>
  <si>
    <t>JUN</t>
  </si>
  <si>
    <t>VG</t>
  </si>
  <si>
    <t>JUL</t>
  </si>
  <si>
    <t>AUG</t>
  </si>
  <si>
    <t>SEP</t>
  </si>
  <si>
    <t>OKT</t>
  </si>
  <si>
    <t>NOV</t>
  </si>
  <si>
    <t>EJP</t>
  </si>
  <si>
    <t>DEC</t>
  </si>
  <si>
    <t xml:space="preserve"> /</t>
  </si>
  <si>
    <t>gem.aantal werkdagen</t>
  </si>
  <si>
    <t>/</t>
  </si>
  <si>
    <t>brutoloon</t>
  </si>
  <si>
    <t>voordelen in natura</t>
  </si>
  <si>
    <t>RSZ-patronale</t>
  </si>
  <si>
    <t>vergoeding woon-werk</t>
  </si>
  <si>
    <t>maaltijdcheques</t>
  </si>
  <si>
    <t>forfaitaire kostenvergoeding</t>
  </si>
  <si>
    <t>controlecijfer moet 'nul' zijn</t>
  </si>
  <si>
    <t>voorziening vakantiegeld</t>
  </si>
  <si>
    <t>MAAND BRUTOLOON VT op 1 januari</t>
  </si>
  <si>
    <t>MAAND BRUTOLOON VT anciënniteitsaanpassing</t>
  </si>
  <si>
    <t>MAAND BRUTOLOON VT indexatie</t>
  </si>
  <si>
    <t>bruto 1 januari</t>
  </si>
  <si>
    <t>bruto anciënn.aanp.</t>
  </si>
  <si>
    <t>bruto indexatie</t>
  </si>
  <si>
    <t>GEMIDDELD bruto DAGLOON VT op 1 januari</t>
  </si>
  <si>
    <t>1/20ste (CAO-sector PK) / brutoloon per dag</t>
  </si>
  <si>
    <t>1/22ste (CAO-sector PK) / brutoloon per dag</t>
  </si>
  <si>
    <t>VERGOEDING WOON-WERK per dag</t>
  </si>
  <si>
    <t>om te rekenen per dag</t>
  </si>
  <si>
    <t>VUL IN : aantal werkdagen per maand vlgs GEMIDDELD dagloon</t>
  </si>
  <si>
    <t>VUL IN : aantal werkdagen per maand AAN 1/20ste (CAO-Pk)</t>
  </si>
  <si>
    <t>VUL IN : aantal werkdagen per maand AAN 1/22ste (CAO-Pk)</t>
  </si>
  <si>
    <t>KUNSTENAAR MAANDLOON</t>
  </si>
  <si>
    <t>kunstenaar</t>
  </si>
  <si>
    <t>(vul % in of verhouding bvb.=28/38) ; als het % varieert gedurende het jaar, vul het hieronder in en pas de formule aan</t>
  </si>
  <si>
    <t>per maand gemiddeld voor voltijdsen in 5-dagen stelsel</t>
  </si>
  <si>
    <t>effectief BRUTOLOON met anciënniteitsaanpassing</t>
  </si>
  <si>
    <t>KUNSTENAAR DAGLOON</t>
  </si>
  <si>
    <t>bruto anciënn.</t>
  </si>
  <si>
    <t>bruto index.</t>
  </si>
  <si>
    <t>KUNSTENAAR UURLOON</t>
  </si>
  <si>
    <t>UUR BRUTOLOON VT op 1 januari</t>
  </si>
  <si>
    <t>UUR BRUTOLOON VT anciënniteitsaanpassing</t>
  </si>
  <si>
    <t>UUR BRUTOLOON VT indexatie</t>
  </si>
  <si>
    <t>VUL IN : aantal werkuren per maand</t>
  </si>
  <si>
    <t>KUNSTENAAR DIENSTVERGOEDING</t>
  </si>
  <si>
    <t>sector muziek</t>
  </si>
  <si>
    <r>
      <t>BRUTO dienstvergoeding</t>
    </r>
    <r>
      <rPr>
        <sz val="10"/>
        <color rgb="FFFF0000"/>
        <rFont val="Verdana"/>
        <family val="2"/>
      </rPr>
      <t xml:space="preserve"> per concert</t>
    </r>
  </si>
  <si>
    <r>
      <t>BRUTO dienstvergoeding</t>
    </r>
    <r>
      <rPr>
        <sz val="10"/>
        <color rgb="FFFF0000"/>
        <rFont val="Verdana"/>
        <family val="2"/>
      </rPr>
      <t xml:space="preserve"> voor 1 repetitie op 1 dag</t>
    </r>
  </si>
  <si>
    <r>
      <t>BRUTO dienstvergoeding</t>
    </r>
    <r>
      <rPr>
        <sz val="10"/>
        <color rgb="FFFF0000"/>
        <rFont val="Verdana"/>
        <family val="2"/>
      </rPr>
      <t xml:space="preserve"> voor 2 repetities op 1 dag</t>
    </r>
  </si>
  <si>
    <r>
      <t>BRUTO dienstvergoeding</t>
    </r>
    <r>
      <rPr>
        <sz val="10"/>
        <color rgb="FFFF0000"/>
        <rFont val="Verdana"/>
        <family val="2"/>
      </rPr>
      <t xml:space="preserve"> uurloon voor 2de repetitie &lt;2 uur</t>
    </r>
  </si>
  <si>
    <t>VUL IN: aantal dienstvergoedingen per concert</t>
  </si>
  <si>
    <t>VUL IN: aantal repetities met 1 repetitie per dag</t>
  </si>
  <si>
    <t>VUL IN: aantal repetities voor 2de repetitie per dag</t>
  </si>
  <si>
    <t>VUL IN: aantal uurlonen voor de 2de repetitie &lt;2uur</t>
  </si>
  <si>
    <t>VUL IN: aantal gewerkte dagen (voor berekening RSZ en voordelen)</t>
  </si>
  <si>
    <t>ARBEIDER MAANDLOON</t>
  </si>
  <si>
    <t>arbeider</t>
  </si>
  <si>
    <t>ARBEIDER UURLOON</t>
  </si>
  <si>
    <t>om te rekenen per uur</t>
  </si>
  <si>
    <t>VUL IN: aantal werkuren per maand</t>
  </si>
  <si>
    <r>
      <t>1)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maand</t>
    </r>
  </si>
  <si>
    <t>naam</t>
  </si>
  <si>
    <t>functie</t>
  </si>
  <si>
    <t>productie</t>
  </si>
  <si>
    <t>TOTAAL BRUTOLONEN</t>
  </si>
  <si>
    <t>TOTAAL RSZ-PATRONALE</t>
  </si>
  <si>
    <t>TOTAAL WOON-WERK</t>
  </si>
  <si>
    <t>TOTAAL MAALTIJDCHEQUES</t>
  </si>
  <si>
    <t>TOTAAL KOSTENVERGOEDING</t>
  </si>
  <si>
    <t>TOTAAL</t>
  </si>
  <si>
    <r>
      <t>2) BEDIENDEN/</t>
    </r>
    <r>
      <rPr>
        <b/>
        <sz val="10"/>
        <color rgb="FFFF0000"/>
        <rFont val="Verdana"/>
        <family val="2"/>
      </rPr>
      <t>dag</t>
    </r>
  </si>
  <si>
    <r>
      <t>3) KUNSTENAARS/</t>
    </r>
    <r>
      <rPr>
        <b/>
        <sz val="10"/>
        <color rgb="FFFF0000"/>
        <rFont val="Verdana"/>
        <family val="2"/>
      </rPr>
      <t>maand</t>
    </r>
  </si>
  <si>
    <r>
      <t>4) KUNSTENAARS/</t>
    </r>
    <r>
      <rPr>
        <b/>
        <sz val="10"/>
        <color rgb="FFFF0000"/>
        <rFont val="Verdana"/>
        <family val="2"/>
      </rPr>
      <t>dag</t>
    </r>
  </si>
  <si>
    <r>
      <t>5) KUNSTENAARS/</t>
    </r>
    <r>
      <rPr>
        <b/>
        <sz val="10"/>
        <color rgb="FFFF0000"/>
        <rFont val="Verdana"/>
        <family val="2"/>
      </rPr>
      <t>uur</t>
    </r>
  </si>
  <si>
    <r>
      <t>6) KUNSTENAARS/</t>
    </r>
    <r>
      <rPr>
        <b/>
        <sz val="10"/>
        <color rgb="FFFF0000"/>
        <rFont val="Verdana"/>
        <family val="2"/>
      </rPr>
      <t>dienstvergoeding</t>
    </r>
  </si>
  <si>
    <r>
      <t>7) ARBEIDER/</t>
    </r>
    <r>
      <rPr>
        <b/>
        <sz val="10"/>
        <color rgb="FFFF0000"/>
        <rFont val="Verdana"/>
        <family val="2"/>
      </rPr>
      <t>maand</t>
    </r>
  </si>
  <si>
    <r>
      <t>8) ARBEIDER/</t>
    </r>
    <r>
      <rPr>
        <b/>
        <sz val="10"/>
        <color rgb="FFFF0000"/>
        <rFont val="Verdana"/>
        <family val="2"/>
      </rPr>
      <t>uur</t>
    </r>
  </si>
  <si>
    <t>TEMPLATE SUBSIDIE VLAAMSE GEMEENSCHAP</t>
  </si>
  <si>
    <t>62 Bezoldigingen, soiale lasten en pensioenen</t>
  </si>
  <si>
    <t xml:space="preserve">      6200 Bestuurders of zaakvoerders</t>
  </si>
  <si>
    <t xml:space="preserve">      6201 Directiepersoneel</t>
  </si>
  <si>
    <t xml:space="preserve">      6202 Bedienden</t>
  </si>
  <si>
    <t xml:space="preserve">      6203 Arbeiders</t>
  </si>
  <si>
    <r>
      <t xml:space="preserve">      6204 Andere personeelsleden </t>
    </r>
    <r>
      <rPr>
        <sz val="10"/>
        <color rgb="FF800000"/>
        <rFont val="Verdana"/>
        <family val="2"/>
      </rPr>
      <t>(kunstenaars)</t>
    </r>
  </si>
  <si>
    <t xml:space="preserve">  622 Werkgeverspremies voor buitenwettelijke verzekeringen</t>
  </si>
  <si>
    <t xml:space="preserve">  623 Andere personeelskosten</t>
  </si>
  <si>
    <t xml:space="preserve">      Toevoeging provisie vakantiegeld</t>
  </si>
  <si>
    <t xml:space="preserve">             ° Bedienden</t>
  </si>
  <si>
    <t xml:space="preserve">             ° Arbeiders</t>
  </si>
  <si>
    <t xml:space="preserve">             ° Andere personeelsleden (Kunstenaars)</t>
  </si>
  <si>
    <t xml:space="preserve">      Terugname provisie vakantiegeld (-)</t>
  </si>
  <si>
    <t xml:space="preserve">      Kosten eigen aan de werkgever</t>
  </si>
  <si>
    <t xml:space="preserve">      Overige personeelskosten (o.a. Medische dienst)</t>
  </si>
  <si>
    <t xml:space="preserve">  624 Ouderdoms- en overlevingspensioenen</t>
  </si>
  <si>
    <t xml:space="preserve">      6240 Bestuurders of zaakvoerders</t>
  </si>
  <si>
    <t xml:space="preserve">      6241 Personeel</t>
  </si>
  <si>
    <t>Totalen per functie</t>
  </si>
  <si>
    <r>
      <t>1)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maand</t>
    </r>
  </si>
  <si>
    <t>zakelijke leiding</t>
  </si>
  <si>
    <t>technische leiding</t>
  </si>
  <si>
    <t>podiumtechnici</t>
  </si>
  <si>
    <r>
      <t>2)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dag</t>
    </r>
  </si>
  <si>
    <t>atelier</t>
  </si>
  <si>
    <t>productieleider</t>
  </si>
  <si>
    <t>preventieadviseur</t>
  </si>
  <si>
    <r>
      <t>3) KUNSTENAARS/</t>
    </r>
    <r>
      <rPr>
        <b/>
        <sz val="10"/>
        <color rgb="FFFF0000"/>
        <rFont val="Verdana"/>
        <family val="2"/>
      </rPr>
      <t>maand</t>
    </r>
  </si>
  <si>
    <t>artiest</t>
  </si>
  <si>
    <t>dramaturg</t>
  </si>
  <si>
    <t>programmator</t>
  </si>
  <si>
    <r>
      <t>4) KUNSTENAARS/</t>
    </r>
    <r>
      <rPr>
        <b/>
        <sz val="10"/>
        <color rgb="FFFF0000"/>
        <rFont val="Verdana"/>
        <family val="2"/>
      </rPr>
      <t>dag</t>
    </r>
  </si>
  <si>
    <t>auteur/componist</t>
  </si>
  <si>
    <r>
      <t>5) KUNSTENAARS/</t>
    </r>
    <r>
      <rPr>
        <b/>
        <sz val="10"/>
        <color rgb="FFFF0000"/>
        <rFont val="Verdana"/>
        <family val="2"/>
      </rPr>
      <t>uur</t>
    </r>
  </si>
  <si>
    <t>regisseur/choreograaf/dirigent</t>
  </si>
  <si>
    <r>
      <t>6) KUNSTENAARS/</t>
    </r>
    <r>
      <rPr>
        <b/>
        <sz val="10"/>
        <color rgb="FFFF0000"/>
        <rFont val="Verdana"/>
        <family val="2"/>
      </rPr>
      <t>dienstvergoeding</t>
    </r>
  </si>
  <si>
    <r>
      <t>7) ARBEIDER/</t>
    </r>
    <r>
      <rPr>
        <b/>
        <sz val="10"/>
        <color rgb="FFFF0000"/>
        <rFont val="Verdana"/>
        <family val="2"/>
      </rPr>
      <t>maand</t>
    </r>
  </si>
  <si>
    <t>chauffeur</t>
  </si>
  <si>
    <t>gebouwbeheer</t>
  </si>
  <si>
    <t>kantine</t>
  </si>
  <si>
    <r>
      <t>8) ARBEIDER/</t>
    </r>
    <r>
      <rPr>
        <b/>
        <sz val="10"/>
        <color rgb="FFFF0000"/>
        <rFont val="Verdana"/>
        <family val="2"/>
      </rPr>
      <t>uur</t>
    </r>
  </si>
  <si>
    <t>Totalen per productie</t>
  </si>
  <si>
    <r>
      <t>1)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maand</t>
    </r>
  </si>
  <si>
    <t>prod1</t>
  </si>
  <si>
    <t>prod2</t>
  </si>
  <si>
    <t>prod3</t>
  </si>
  <si>
    <r>
      <t>2)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dag</t>
    </r>
  </si>
  <si>
    <r>
      <t>3) KUNSTENAARS/</t>
    </r>
    <r>
      <rPr>
        <b/>
        <sz val="10"/>
        <color rgb="FFFF0000"/>
        <rFont val="Verdana"/>
        <family val="2"/>
      </rPr>
      <t>maand</t>
    </r>
  </si>
  <si>
    <r>
      <t>4) KUNSTENAARS/</t>
    </r>
    <r>
      <rPr>
        <b/>
        <sz val="10"/>
        <color rgb="FFFF0000"/>
        <rFont val="Verdana"/>
        <family val="2"/>
      </rPr>
      <t>dag</t>
    </r>
  </si>
  <si>
    <r>
      <t>5) KUNSTENAARS/</t>
    </r>
    <r>
      <rPr>
        <b/>
        <sz val="10"/>
        <color rgb="FFFF0000"/>
        <rFont val="Verdana"/>
        <family val="2"/>
      </rPr>
      <t>uur</t>
    </r>
  </si>
  <si>
    <r>
      <t>6) KUNSTENAARS/</t>
    </r>
    <r>
      <rPr>
        <b/>
        <sz val="10"/>
        <color rgb="FFFF0000"/>
        <rFont val="Verdana"/>
        <family val="2"/>
      </rPr>
      <t>dienstvergoeding</t>
    </r>
  </si>
  <si>
    <r>
      <t>7) ARBEIDER/</t>
    </r>
    <r>
      <rPr>
        <b/>
        <sz val="10"/>
        <color rgb="FFFF0000"/>
        <rFont val="Verdana"/>
        <family val="2"/>
      </rPr>
      <t>maand</t>
    </r>
  </si>
  <si>
    <r>
      <t>8) ARBEIDER/</t>
    </r>
    <r>
      <rPr>
        <b/>
        <sz val="10"/>
        <color rgb="FFFF0000"/>
        <rFont val="Verdana"/>
        <family val="2"/>
      </rPr>
      <t>uur</t>
    </r>
  </si>
  <si>
    <t>bedienden</t>
  </si>
  <si>
    <t>kunstenaars</t>
  </si>
  <si>
    <t>arbeiders</t>
  </si>
  <si>
    <t>educatief medewerker</t>
  </si>
  <si>
    <t>artistieke leiding</t>
  </si>
  <si>
    <t>kassa- en baliebediende</t>
  </si>
  <si>
    <t>onthaal-publiek</t>
  </si>
  <si>
    <t>pers&amp;promotie/communicatie</t>
  </si>
  <si>
    <t>artistiek participatief medewerker</t>
  </si>
  <si>
    <t>portier/bewaker/conciërge</t>
  </si>
  <si>
    <t>verantwoordelijke spreiding</t>
  </si>
  <si>
    <t>ontwerper</t>
  </si>
  <si>
    <t>schoonmaak</t>
  </si>
  <si>
    <t>grimeur/kapper</t>
  </si>
  <si>
    <t>kleedster</t>
  </si>
  <si>
    <t>rekwisiteur</t>
  </si>
  <si>
    <t>coördinator vrijwilligerswerk</t>
  </si>
  <si>
    <t>ondersteunende diensten</t>
  </si>
  <si>
    <t>assistent van de regisseur/choreograaf/dirigent</t>
  </si>
  <si>
    <r>
      <t xml:space="preserve">Raadpleeg de handleiding bij de calculator voor je begint! 
Je kan de handleiding downloaden via </t>
    </r>
    <r>
      <rPr>
        <b/>
        <sz val="10"/>
        <color rgb="FF0070C0"/>
        <rFont val="Verdana"/>
        <family val="2"/>
      </rPr>
      <t>https://www.juistisjuist.be/tools/calculator-loonbegroting/</t>
    </r>
  </si>
  <si>
    <t xml:space="preserve">  620 Bezoldigingen en rechtstreekse sociale voordelen</t>
  </si>
  <si>
    <t xml:space="preserve">  621 Werkgeversbijdragen voor sociale verzekeringen</t>
  </si>
  <si>
    <t>extra RSZ-vermindering lage lonen (per maand)</t>
  </si>
  <si>
    <t>extra RSZ-vermindering lage lonen (per dag)</t>
  </si>
  <si>
    <t>extra RSZ-vermindering lage lonen (per uur)</t>
  </si>
  <si>
    <t>STRUCTURELE RSZ-korting</t>
  </si>
  <si>
    <t>https://www.socialsecurity.be/employer/instructions/dmfa/nl/latest/instructions/deductions/structuralreduction_targetgroupreductions/structuralreduction.html</t>
  </si>
  <si>
    <t>voor berekening en uitleg, zie:</t>
  </si>
  <si>
    <t>https://www.socialsecurity.be/employer/instructions/dmfa/nl/latest/instructions/deductions/structuralreduction_targetgroupreductions/artists.html</t>
  </si>
  <si>
    <t>2/ doelgroepvermindering</t>
  </si>
  <si>
    <t>voor kunstenaars, vermindering per maand</t>
  </si>
  <si>
    <t>indien GMMI betaald wordt (1.994,18€/maand/referentie januari 2024)</t>
  </si>
  <si>
    <t xml:space="preserve"> =&gt; voor ouderen, langdurig werklozen, jonge werknemers, arbeidsduurvermindering, … =&gt; zie wetgeving per categorie</t>
  </si>
  <si>
    <t xml:space="preserve">      6212 Bedienden</t>
  </si>
  <si>
    <t xml:space="preserve">      6213 Arbeiders</t>
  </si>
  <si>
    <t xml:space="preserve">      6214 Andere personeelsleden (Kunstenaars)</t>
  </si>
  <si>
    <t xml:space="preserve">      6210 Bestuurders of zaakvoerders</t>
  </si>
  <si>
    <t xml:space="preserve">      6211 Directiepersoneel</t>
  </si>
  <si>
    <t>beperkt tot 650 uur per jaar + andere voorwaarden te respecteren</t>
  </si>
  <si>
    <t>(vul % in of verhouding bvb.=28/38) ; als het % varieert gedurende het jaar, vul het hieronder in (rij43) en pas de formule aan</t>
  </si>
  <si>
    <r>
      <t xml:space="preserve">omgerekend per maand ; </t>
    </r>
    <r>
      <rPr>
        <sz val="10"/>
        <color rgb="FFFF0000"/>
        <rFont val="Verdana"/>
        <family val="2"/>
      </rPr>
      <t>enkel tem maart 2026</t>
    </r>
  </si>
  <si>
    <r>
      <t xml:space="preserve">omgerekend per dag ; </t>
    </r>
    <r>
      <rPr>
        <sz val="10"/>
        <color rgb="FFFF0000"/>
        <rFont val="Calibri"/>
        <family val="2"/>
      </rPr>
      <t>enkel tem maart 2026</t>
    </r>
  </si>
  <si>
    <r>
      <t xml:space="preserve">omgerekend per uur ; </t>
    </r>
    <r>
      <rPr>
        <sz val="10"/>
        <color rgb="FFFF0000"/>
        <rFont val="Verdana"/>
        <family val="2"/>
      </rPr>
      <t>enkel tem maart 2026</t>
    </r>
  </si>
  <si>
    <t>OPGELET: deze korting wordt voor Vlaanderen afgeschaft vanaf 1 april 2026 en is aldus verwerkt in deze tool</t>
  </si>
  <si>
    <t>1/ extra RSZ-korting voor lage lonen = tot maximaal 11.687,74€ bruto kwartaalloon in 2025 = een 3.895,91€/maand</t>
  </si>
  <si>
    <t>de formule omgerekend per maand is : 0,14*(11.687,74€-brutokwartaalloon) / 3</t>
  </si>
  <si>
    <t>BEDIENDE DAGLOON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</si>
</sst>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[$€-80C]_-;\-* #,##0.00\ [$€-80C]_-;_-* &quot;-&quot;??\ [$€-80C]_-;_-@"/>
    <numFmt numFmtId="166" formatCode="_-* #,###\ _€_-;\-* #,##0.00\ _€_-;_-* &quot;-&quot;??\ _€_-;_-@"/>
    <numFmt numFmtId="167" formatCode="_-* #,##0.00\ _€_-;\-* #,##0.00\ _€_-;_-* &quot;-&quot;??\ _€_-;_-@"/>
    <numFmt numFmtId="168" formatCode="_-* #,##0\ _€_-;\-* #,##0\ _€_-;_-* &quot;-&quot;\ _€_-;_-@"/>
  </numFmts>
  <fonts count="36" x14ac:knownFonts="1">
    <font>
      <sz val="10"/>
      <color rgb="FF000000"/>
      <name val="Verdana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u/>
      <sz val="10"/>
      <color rgb="FFFF9900"/>
      <name val="Verdana"/>
      <family val="2"/>
    </font>
    <font>
      <b/>
      <u/>
      <sz val="10"/>
      <color theme="1"/>
      <name val="Verdana"/>
      <family val="2"/>
    </font>
    <font>
      <sz val="10"/>
      <color theme="1"/>
      <name val="Calibri"/>
      <family val="2"/>
    </font>
    <font>
      <u/>
      <sz val="10"/>
      <color theme="1"/>
      <name val="Verdana"/>
      <family val="2"/>
    </font>
    <font>
      <b/>
      <sz val="10"/>
      <name val="Verdana"/>
      <family val="2"/>
    </font>
    <font>
      <sz val="10"/>
      <color rgb="FFFFFFFF"/>
      <name val="Verdana"/>
      <family val="2"/>
    </font>
    <font>
      <sz val="10"/>
      <color rgb="FF800000"/>
      <name val="Verdana"/>
      <family val="2"/>
    </font>
    <font>
      <b/>
      <sz val="10"/>
      <color rgb="FFFFFFFF"/>
      <name val="Verdana"/>
      <family val="2"/>
    </font>
    <font>
      <sz val="8"/>
      <color rgb="FF800000"/>
      <name val="Verdana"/>
      <family val="2"/>
    </font>
    <font>
      <b/>
      <u/>
      <sz val="8"/>
      <color rgb="FF000000"/>
      <name val="Verdana"/>
      <family val="2"/>
    </font>
    <font>
      <u/>
      <sz val="7"/>
      <color theme="1"/>
      <name val="Verdana"/>
      <family val="2"/>
    </font>
    <font>
      <sz val="10"/>
      <color rgb="FFFF0000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i/>
      <sz val="10"/>
      <color rgb="FF800000"/>
      <name val="Verdana"/>
      <family val="2"/>
    </font>
    <font>
      <b/>
      <u/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u/>
      <sz val="10"/>
      <color theme="1"/>
      <name val="Verdana"/>
      <family val="2"/>
    </font>
    <font>
      <sz val="7"/>
      <color theme="1"/>
      <name val="Verdana"/>
      <family val="2"/>
    </font>
    <font>
      <b/>
      <u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0"/>
      <color rgb="FF0070C0"/>
      <name val="Verdana"/>
      <family val="2"/>
    </font>
    <font>
      <sz val="10"/>
      <color rgb="FF000000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rgb="FF000000"/>
      <name val="Verdana"/>
      <family val="2"/>
    </font>
    <font>
      <sz val="12"/>
      <color theme="1"/>
      <name val="Verdana"/>
      <family val="2"/>
    </font>
    <font>
      <sz val="8"/>
      <name val="Verdana"/>
      <family val="2"/>
    </font>
    <font>
      <sz val="10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00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10D4CD"/>
        <bgColor rgb="FFCCCCFF"/>
      </patternFill>
    </fill>
    <fill>
      <patternFill patternType="solid">
        <fgColor rgb="FF88D7EA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0" fontId="1" fillId="0" borderId="4" xfId="0" applyNumberFormat="1" applyFont="1" applyBorder="1"/>
    <xf numFmtId="0" fontId="3" fillId="0" borderId="0" xfId="0" applyFont="1"/>
    <xf numFmtId="0" fontId="6" fillId="0" borderId="0" xfId="0" applyFont="1"/>
    <xf numFmtId="10" fontId="3" fillId="0" borderId="0" xfId="0" applyNumberFormat="1" applyFont="1"/>
    <xf numFmtId="10" fontId="7" fillId="0" borderId="0" xfId="0" applyNumberFormat="1" applyFont="1"/>
    <xf numFmtId="10" fontId="1" fillId="0" borderId="5" xfId="0" applyNumberFormat="1" applyFont="1" applyBorder="1"/>
    <xf numFmtId="10" fontId="1" fillId="0" borderId="0" xfId="0" applyNumberFormat="1" applyFont="1"/>
    <xf numFmtId="10" fontId="1" fillId="2" borderId="5" xfId="0" applyNumberFormat="1" applyFont="1" applyFill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0" fontId="9" fillId="3" borderId="8" xfId="0" applyFont="1" applyFill="1" applyBorder="1"/>
    <xf numFmtId="0" fontId="3" fillId="4" borderId="8" xfId="0" applyFont="1" applyFill="1" applyBorder="1"/>
    <xf numFmtId="166" fontId="3" fillId="2" borderId="8" xfId="0" applyNumberFormat="1" applyFont="1" applyFill="1" applyBorder="1"/>
    <xf numFmtId="0" fontId="9" fillId="3" borderId="8" xfId="0" applyFont="1" applyFill="1" applyBorder="1" applyAlignment="1">
      <alignment horizontal="center"/>
    </xf>
    <xf numFmtId="167" fontId="3" fillId="2" borderId="8" xfId="0" applyNumberFormat="1" applyFont="1" applyFill="1" applyBorder="1"/>
    <xf numFmtId="10" fontId="3" fillId="2" borderId="8" xfId="0" applyNumberFormat="1" applyFont="1" applyFill="1" applyBorder="1"/>
    <xf numFmtId="168" fontId="3" fillId="2" borderId="8" xfId="0" applyNumberFormat="1" applyFont="1" applyFill="1" applyBorder="1" applyAlignment="1">
      <alignment horizontal="left"/>
    </xf>
    <xf numFmtId="167" fontId="3" fillId="0" borderId="0" xfId="0" applyNumberFormat="1" applyFont="1"/>
    <xf numFmtId="167" fontId="3" fillId="4" borderId="8" xfId="0" applyNumberFormat="1" applyFont="1" applyFill="1" applyBorder="1"/>
    <xf numFmtId="2" fontId="3" fillId="2" borderId="8" xfId="0" applyNumberFormat="1" applyFont="1" applyFill="1" applyBorder="1"/>
    <xf numFmtId="0" fontId="3" fillId="2" borderId="8" xfId="0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1" fillId="3" borderId="8" xfId="0" applyFont="1" applyFill="1" applyBorder="1" applyAlignment="1">
      <alignment horizontal="center"/>
    </xf>
    <xf numFmtId="167" fontId="3" fillId="0" borderId="9" xfId="0" applyNumberFormat="1" applyFont="1" applyBorder="1" applyAlignment="1">
      <alignment horizontal="center"/>
    </xf>
    <xf numFmtId="10" fontId="3" fillId="0" borderId="10" xfId="0" applyNumberFormat="1" applyFont="1" applyBorder="1"/>
    <xf numFmtId="10" fontId="3" fillId="0" borderId="11" xfId="0" applyNumberFormat="1" applyFont="1" applyBorder="1"/>
    <xf numFmtId="10" fontId="3" fillId="0" borderId="11" xfId="0" applyNumberFormat="1" applyFont="1" applyBorder="1" applyAlignment="1">
      <alignment horizontal="center"/>
    </xf>
    <xf numFmtId="10" fontId="3" fillId="0" borderId="12" xfId="0" applyNumberFormat="1" applyFont="1" applyBorder="1"/>
    <xf numFmtId="167" fontId="3" fillId="0" borderId="13" xfId="0" applyNumberFormat="1" applyFont="1" applyBorder="1"/>
    <xf numFmtId="168" fontId="3" fillId="0" borderId="14" xfId="0" applyNumberFormat="1" applyFont="1" applyBorder="1"/>
    <xf numFmtId="168" fontId="3" fillId="0" borderId="15" xfId="0" applyNumberFormat="1" applyFont="1" applyBorder="1"/>
    <xf numFmtId="168" fontId="3" fillId="0" borderId="15" xfId="0" applyNumberFormat="1" applyFont="1" applyBorder="1" applyAlignment="1">
      <alignment horizontal="center"/>
    </xf>
    <xf numFmtId="168" fontId="3" fillId="0" borderId="16" xfId="0" applyNumberFormat="1" applyFont="1" applyBorder="1"/>
    <xf numFmtId="167" fontId="1" fillId="0" borderId="17" xfId="0" applyNumberFormat="1" applyFont="1" applyBorder="1"/>
    <xf numFmtId="167" fontId="3" fillId="0" borderId="18" xfId="0" applyNumberFormat="1" applyFont="1" applyBorder="1"/>
    <xf numFmtId="167" fontId="3" fillId="0" borderId="12" xfId="0" applyNumberFormat="1" applyFont="1" applyBorder="1"/>
    <xf numFmtId="167" fontId="3" fillId="0" borderId="0" xfId="0" applyNumberFormat="1" applyFont="1" applyAlignment="1">
      <alignment horizontal="center"/>
    </xf>
    <xf numFmtId="167" fontId="3" fillId="0" borderId="19" xfId="0" applyNumberFormat="1" applyFont="1" applyBorder="1"/>
    <xf numFmtId="167" fontId="3" fillId="0" borderId="19" xfId="0" applyNumberFormat="1" applyFont="1" applyBorder="1" applyAlignment="1">
      <alignment horizontal="center"/>
    </xf>
    <xf numFmtId="167" fontId="1" fillId="0" borderId="13" xfId="0" applyNumberFormat="1" applyFont="1" applyBorder="1"/>
    <xf numFmtId="167" fontId="3" fillId="0" borderId="14" xfId="0" applyNumberFormat="1" applyFont="1" applyBorder="1"/>
    <xf numFmtId="167" fontId="3" fillId="0" borderId="15" xfId="0" applyNumberFormat="1" applyFont="1" applyBorder="1"/>
    <xf numFmtId="167" fontId="3" fillId="0" borderId="15" xfId="0" applyNumberFormat="1" applyFont="1" applyBorder="1" applyAlignment="1">
      <alignment horizontal="center"/>
    </xf>
    <xf numFmtId="167" fontId="3" fillId="0" borderId="16" xfId="0" applyNumberFormat="1" applyFont="1" applyBorder="1"/>
    <xf numFmtId="167" fontId="11" fillId="3" borderId="8" xfId="0" applyNumberFormat="1" applyFont="1" applyFill="1" applyBorder="1" applyAlignment="1">
      <alignment horizontal="right"/>
    </xf>
    <xf numFmtId="167" fontId="1" fillId="0" borderId="6" xfId="0" applyNumberFormat="1" applyFont="1" applyBorder="1"/>
    <xf numFmtId="167" fontId="1" fillId="0" borderId="20" xfId="0" applyNumberFormat="1" applyFont="1" applyBorder="1"/>
    <xf numFmtId="167" fontId="1" fillId="0" borderId="7" xfId="0" applyNumberFormat="1" applyFont="1" applyBorder="1"/>
    <xf numFmtId="0" fontId="12" fillId="0" borderId="0" xfId="0" applyFont="1" applyAlignment="1">
      <alignment horizontal="right"/>
    </xf>
    <xf numFmtId="167" fontId="12" fillId="0" borderId="0" xfId="0" applyNumberFormat="1" applyFont="1"/>
    <xf numFmtId="0" fontId="13" fillId="0" borderId="0" xfId="0" applyFont="1" applyAlignment="1">
      <alignment horizontal="right"/>
    </xf>
    <xf numFmtId="167" fontId="11" fillId="3" borderId="21" xfId="0" applyNumberFormat="1" applyFont="1" applyFill="1" applyBorder="1"/>
    <xf numFmtId="167" fontId="3" fillId="0" borderId="20" xfId="0" applyNumberFormat="1" applyFont="1" applyBorder="1"/>
    <xf numFmtId="167" fontId="3" fillId="0" borderId="20" xfId="0" applyNumberFormat="1" applyFont="1" applyBorder="1" applyAlignment="1">
      <alignment horizontal="center"/>
    </xf>
    <xf numFmtId="167" fontId="3" fillId="0" borderId="7" xfId="0" applyNumberFormat="1" applyFont="1" applyBorder="1"/>
    <xf numFmtId="0" fontId="14" fillId="0" borderId="0" xfId="0" applyFont="1" applyAlignment="1">
      <alignment horizontal="center"/>
    </xf>
    <xf numFmtId="0" fontId="15" fillId="2" borderId="8" xfId="0" applyFont="1" applyFill="1" applyBorder="1"/>
    <xf numFmtId="37" fontId="3" fillId="0" borderId="13" xfId="0" applyNumberFormat="1" applyFont="1" applyBorder="1"/>
    <xf numFmtId="37" fontId="3" fillId="2" borderId="22" xfId="0" applyNumberFormat="1" applyFont="1" applyFill="1" applyBorder="1"/>
    <xf numFmtId="37" fontId="3" fillId="2" borderId="23" xfId="0" applyNumberFormat="1" applyFont="1" applyFill="1" applyBorder="1"/>
    <xf numFmtId="37" fontId="3" fillId="2" borderId="24" xfId="0" applyNumberFormat="1" applyFont="1" applyFill="1" applyBorder="1"/>
    <xf numFmtId="167" fontId="3" fillId="0" borderId="10" xfId="0" applyNumberFormat="1" applyFont="1" applyBorder="1"/>
    <xf numFmtId="167" fontId="3" fillId="0" borderId="11" xfId="0" applyNumberFormat="1" applyFont="1" applyBorder="1"/>
    <xf numFmtId="168" fontId="3" fillId="2" borderId="8" xfId="0" applyNumberFormat="1" applyFont="1" applyFill="1" applyBorder="1"/>
    <xf numFmtId="10" fontId="15" fillId="0" borderId="0" xfId="0" applyNumberFormat="1" applyFont="1"/>
    <xf numFmtId="4" fontId="3" fillId="2" borderId="8" xfId="0" applyNumberFormat="1" applyFont="1" applyFill="1" applyBorder="1"/>
    <xf numFmtId="164" fontId="3" fillId="0" borderId="0" xfId="0" applyNumberFormat="1" applyFont="1"/>
    <xf numFmtId="0" fontId="9" fillId="3" borderId="26" xfId="0" applyFont="1" applyFill="1" applyBorder="1" applyAlignment="1">
      <alignment horizontal="center"/>
    </xf>
    <xf numFmtId="0" fontId="3" fillId="0" borderId="19" xfId="0" applyFont="1" applyBorder="1"/>
    <xf numFmtId="2" fontId="3" fillId="0" borderId="0" xfId="0" applyNumberFormat="1" applyFont="1"/>
    <xf numFmtId="0" fontId="11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37" fontId="3" fillId="0" borderId="5" xfId="0" applyNumberFormat="1" applyFont="1" applyBorder="1"/>
    <xf numFmtId="37" fontId="3" fillId="2" borderId="21" xfId="0" applyNumberFormat="1" applyFont="1" applyFill="1" applyBorder="1"/>
    <xf numFmtId="37" fontId="3" fillId="2" borderId="30" xfId="0" applyNumberFormat="1" applyFont="1" applyFill="1" applyBorder="1"/>
    <xf numFmtId="37" fontId="3" fillId="2" borderId="31" xfId="0" applyNumberFormat="1" applyFont="1" applyFill="1" applyBorder="1"/>
    <xf numFmtId="167" fontId="1" fillId="0" borderId="9" xfId="0" applyNumberFormat="1" applyFont="1" applyBorder="1"/>
    <xf numFmtId="167" fontId="11" fillId="3" borderId="22" xfId="0" applyNumberFormat="1" applyFont="1" applyFill="1" applyBorder="1" applyAlignment="1">
      <alignment horizontal="right"/>
    </xf>
    <xf numFmtId="0" fontId="1" fillId="5" borderId="32" xfId="0" applyFont="1" applyFill="1" applyBorder="1" applyAlignment="1">
      <alignment horizontal="center"/>
    </xf>
    <xf numFmtId="0" fontId="1" fillId="5" borderId="33" xfId="0" applyFont="1" applyFill="1" applyBorder="1"/>
    <xf numFmtId="0" fontId="16" fillId="0" borderId="0" xfId="0" applyFont="1" applyAlignment="1">
      <alignment horizontal="right"/>
    </xf>
    <xf numFmtId="0" fontId="3" fillId="0" borderId="10" xfId="0" applyFont="1" applyBorder="1"/>
    <xf numFmtId="4" fontId="1" fillId="0" borderId="10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0" fontId="3" fillId="0" borderId="18" xfId="0" applyFont="1" applyBorder="1"/>
    <xf numFmtId="4" fontId="1" fillId="0" borderId="18" xfId="0" applyNumberFormat="1" applyFont="1" applyBorder="1"/>
    <xf numFmtId="4" fontId="3" fillId="0" borderId="18" xfId="0" applyNumberFormat="1" applyFont="1" applyBorder="1"/>
    <xf numFmtId="4" fontId="3" fillId="0" borderId="0" xfId="0" applyNumberFormat="1" applyFont="1"/>
    <xf numFmtId="4" fontId="3" fillId="0" borderId="19" xfId="0" applyNumberFormat="1" applyFont="1" applyBorder="1"/>
    <xf numFmtId="0" fontId="3" fillId="0" borderId="14" xfId="0" applyFont="1" applyBorder="1"/>
    <xf numFmtId="4" fontId="1" fillId="0" borderId="14" xfId="0" applyNumberFormat="1" applyFont="1" applyBorder="1"/>
    <xf numFmtId="4" fontId="3" fillId="0" borderId="14" xfId="0" applyNumberFormat="1" applyFont="1" applyBorder="1"/>
    <xf numFmtId="4" fontId="3" fillId="0" borderId="15" xfId="0" applyNumberFormat="1" applyFont="1" applyBorder="1"/>
    <xf numFmtId="4" fontId="3" fillId="0" borderId="16" xfId="0" applyNumberFormat="1" applyFont="1" applyBorder="1"/>
    <xf numFmtId="0" fontId="1" fillId="0" borderId="10" xfId="0" applyFont="1" applyBorder="1" applyAlignment="1">
      <alignment horizontal="right"/>
    </xf>
    <xf numFmtId="4" fontId="1" fillId="0" borderId="6" xfId="0" applyNumberFormat="1" applyFont="1" applyBorder="1"/>
    <xf numFmtId="4" fontId="1" fillId="0" borderId="20" xfId="0" applyNumberFormat="1" applyFont="1" applyBorder="1"/>
    <xf numFmtId="4" fontId="1" fillId="0" borderId="7" xfId="0" applyNumberFormat="1" applyFont="1" applyBorder="1"/>
    <xf numFmtId="0" fontId="17" fillId="0" borderId="6" xfId="0" applyFont="1" applyBorder="1"/>
    <xf numFmtId="4" fontId="17" fillId="0" borderId="5" xfId="0" applyNumberFormat="1" applyFont="1" applyBorder="1"/>
    <xf numFmtId="4" fontId="16" fillId="0" borderId="6" xfId="0" applyNumberFormat="1" applyFont="1" applyBorder="1"/>
    <xf numFmtId="4" fontId="16" fillId="0" borderId="20" xfId="0" applyNumberFormat="1" applyFont="1" applyBorder="1"/>
    <xf numFmtId="4" fontId="16" fillId="0" borderId="7" xfId="0" applyNumberFormat="1" applyFont="1" applyBorder="1"/>
    <xf numFmtId="0" fontId="17" fillId="0" borderId="0" xfId="0" applyFont="1"/>
    <xf numFmtId="4" fontId="17" fillId="0" borderId="0" xfId="0" applyNumberFormat="1" applyFont="1"/>
    <xf numFmtId="4" fontId="16" fillId="0" borderId="0" xfId="0" applyNumberFormat="1" applyFont="1"/>
    <xf numFmtId="4" fontId="1" fillId="0" borderId="11" xfId="0" applyNumberFormat="1" applyFont="1" applyBorder="1"/>
    <xf numFmtId="4" fontId="1" fillId="0" borderId="0" xfId="0" applyNumberFormat="1" applyFont="1"/>
    <xf numFmtId="0" fontId="1" fillId="0" borderId="6" xfId="0" applyFont="1" applyBorder="1" applyAlignment="1">
      <alignment horizontal="right"/>
    </xf>
    <xf numFmtId="4" fontId="16" fillId="0" borderId="15" xfId="0" applyNumberFormat="1" applyFont="1" applyBorder="1"/>
    <xf numFmtId="4" fontId="16" fillId="0" borderId="16" xfId="0" applyNumberFormat="1" applyFont="1" applyBorder="1"/>
    <xf numFmtId="0" fontId="16" fillId="0" borderId="0" xfId="0" applyFont="1"/>
    <xf numFmtId="4" fontId="16" fillId="0" borderId="14" xfId="0" applyNumberFormat="1" applyFont="1" applyBorder="1"/>
    <xf numFmtId="4" fontId="1" fillId="0" borderId="5" xfId="0" applyNumberFormat="1" applyFont="1" applyBorder="1"/>
    <xf numFmtId="0" fontId="3" fillId="0" borderId="5" xfId="0" applyFont="1" applyBorder="1"/>
    <xf numFmtId="0" fontId="1" fillId="0" borderId="5" xfId="0" applyFont="1" applyBorder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7" fillId="0" borderId="5" xfId="0" applyFont="1" applyBorder="1"/>
    <xf numFmtId="4" fontId="3" fillId="0" borderId="5" xfId="0" applyNumberFormat="1" applyFont="1" applyBorder="1"/>
    <xf numFmtId="0" fontId="20" fillId="0" borderId="10" xfId="0" applyFont="1" applyBorder="1"/>
    <xf numFmtId="0" fontId="21" fillId="0" borderId="9" xfId="0" applyFont="1" applyBorder="1"/>
    <xf numFmtId="0" fontId="22" fillId="0" borderId="12" xfId="0" applyFont="1" applyBorder="1"/>
    <xf numFmtId="0" fontId="23" fillId="0" borderId="18" xfId="0" applyFont="1" applyBorder="1"/>
    <xf numFmtId="0" fontId="23" fillId="0" borderId="17" xfId="0" applyFont="1" applyBorder="1"/>
    <xf numFmtId="0" fontId="3" fillId="0" borderId="17" xfId="0" applyFont="1" applyBorder="1"/>
    <xf numFmtId="0" fontId="24" fillId="0" borderId="17" xfId="0" applyFont="1" applyBorder="1" applyAlignment="1">
      <alignment horizontal="center"/>
    </xf>
    <xf numFmtId="0" fontId="3" fillId="0" borderId="13" xfId="0" applyFont="1" applyBorder="1"/>
    <xf numFmtId="0" fontId="3" fillId="0" borderId="16" xfId="0" applyFont="1" applyBorder="1"/>
    <xf numFmtId="0" fontId="7" fillId="0" borderId="0" xfId="0" applyFont="1"/>
    <xf numFmtId="4" fontId="1" fillId="7" borderId="0" xfId="0" applyNumberFormat="1" applyFont="1" applyFill="1"/>
    <xf numFmtId="0" fontId="7" fillId="7" borderId="0" xfId="0" applyFont="1" applyFill="1"/>
    <xf numFmtId="0" fontId="7" fillId="7" borderId="8" xfId="0" applyFont="1" applyFill="1" applyBorder="1"/>
    <xf numFmtId="0" fontId="28" fillId="0" borderId="0" xfId="0" applyFont="1"/>
    <xf numFmtId="0" fontId="29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2" fillId="0" borderId="0" xfId="0" applyFont="1"/>
    <xf numFmtId="0" fontId="29" fillId="0" borderId="34" xfId="0" applyFont="1" applyBorder="1" applyAlignment="1">
      <alignment horizontal="center"/>
    </xf>
    <xf numFmtId="0" fontId="30" fillId="0" borderId="35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3" fillId="0" borderId="0" xfId="0" applyFont="1"/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167" fontId="5" fillId="0" borderId="0" xfId="0" applyNumberFormat="1" applyFont="1" applyAlignment="1">
      <alignment horizontal="center" wrapText="1"/>
    </xf>
    <xf numFmtId="10" fontId="5" fillId="0" borderId="0" xfId="0" applyNumberFormat="1" applyFont="1" applyAlignment="1">
      <alignment horizontal="center" wrapText="1"/>
    </xf>
    <xf numFmtId="0" fontId="32" fillId="0" borderId="0" xfId="0" applyFont="1" applyAlignment="1">
      <alignment vertical="center"/>
    </xf>
    <xf numFmtId="0" fontId="25" fillId="8" borderId="0" xfId="0" applyFont="1" applyFill="1"/>
    <xf numFmtId="0" fontId="3" fillId="8" borderId="0" xfId="0" applyFont="1" applyFill="1"/>
    <xf numFmtId="10" fontId="3" fillId="4" borderId="8" xfId="0" applyNumberFormat="1" applyFont="1" applyFill="1" applyBorder="1"/>
    <xf numFmtId="0" fontId="29" fillId="6" borderId="32" xfId="0" applyFont="1" applyFill="1" applyBorder="1" applyAlignment="1">
      <alignment horizontal="center"/>
    </xf>
    <xf numFmtId="0" fontId="29" fillId="6" borderId="33" xfId="0" applyFont="1" applyFill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" fillId="0" borderId="0" xfId="0" applyFont="1"/>
    <xf numFmtId="0" fontId="28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29" fillId="0" borderId="35" xfId="0" applyFont="1" applyBorder="1" applyAlignment="1">
      <alignment horizontal="center"/>
    </xf>
    <xf numFmtId="0" fontId="31" fillId="0" borderId="36" xfId="0" applyFont="1" applyBorder="1"/>
    <xf numFmtId="0" fontId="29" fillId="0" borderId="35" xfId="0" applyFont="1" applyBorder="1" applyAlignment="1">
      <alignment horizontal="left"/>
    </xf>
    <xf numFmtId="0" fontId="31" fillId="0" borderId="36" xfId="0" applyFont="1" applyBorder="1" applyAlignment="1">
      <alignment horizontal="left"/>
    </xf>
    <xf numFmtId="0" fontId="29" fillId="0" borderId="25" xfId="0" applyFont="1" applyBorder="1" applyAlignment="1">
      <alignment horizontal="center"/>
    </xf>
    <xf numFmtId="0" fontId="31" fillId="0" borderId="7" xfId="0" applyFont="1" applyBorder="1"/>
    <xf numFmtId="0" fontId="29" fillId="0" borderId="6" xfId="0" applyFont="1" applyBorder="1" applyAlignment="1">
      <alignment horizontal="center"/>
    </xf>
    <xf numFmtId="0" fontId="31" fillId="0" borderId="20" xfId="0" applyFont="1" applyBorder="1"/>
    <xf numFmtId="0" fontId="29" fillId="5" borderId="1" xfId="0" applyFont="1" applyFill="1" applyBorder="1" applyAlignment="1">
      <alignment horizontal="center" vertical="center"/>
    </xf>
    <xf numFmtId="0" fontId="31" fillId="0" borderId="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4" fontId="1" fillId="0" borderId="28" xfId="0" applyNumberFormat="1" applyFont="1" applyBorder="1"/>
    <xf numFmtId="0" fontId="1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8D7EA"/>
      <color rgb="FF10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comments7.xml.rels><?xml version="1.0" encoding="UTF-8" standalone="yes"?>
<Relationships xmlns="http://schemas.openxmlformats.org/package/2006/relationships"><Relationship Id="rId1" Type="http://customschemas.google.com/relationships/workbookmetadata" Target="commentsmeta6"/></Relationships>
</file>

<file path=xl/_rels/comments8.xml.rels><?xml version="1.0" encoding="UTF-8" standalone="yes"?>
<Relationships xmlns="http://schemas.openxmlformats.org/package/2006/relationships"><Relationship Id="rId1" Type="http://customschemas.google.com/relationships/workbookmetadata" Target="commentsmeta7"/></Relationships>
</file>

<file path=xl/_rels/comments9.xml.rels><?xml version="1.0" encoding="UTF-8" standalone="yes"?>
<Relationships xmlns="http://schemas.openxmlformats.org/package/2006/relationships"><Relationship Id="rId1" Type="http://customschemas.google.com/relationships/workbookmetadata" Target="commentsmeta8"/></Relationships>
</file>

<file path=xl/_rels/comments10.xml.rels><?xml version="1.0" encoding="UTF-8" standalone="yes"?>
<Relationships xmlns="http://schemas.openxmlformats.org/package/2006/relationships"><Relationship Id="rId1" Type="http://customschemas.google.com/relationships/workbookmetadata" Target="commentsmeta9"/></Relationships>
</file>

<file path=xl/_rels/comments11.xml.rels><?xml version="1.0" encoding="UTF-8" standalone="yes"?>
<Relationships xmlns="http://schemas.openxmlformats.org/package/2006/relationships"><Relationship Id="rId1" Type="http://customschemas.google.com/relationships/workbookmetadata" Target="commentsmeta10"/></Relationships>
</file>

<file path=xl/_rels/comments12.xml.rels><?xml version="1.0" encoding="UTF-8" standalone="yes"?>
<Relationships xmlns="http://schemas.openxmlformats.org/package/2006/relationships"><Relationship Id="rId1" Type="http://customschemas.google.com/relationships/workbookmetadata" Target="commentsmeta11"/></Relationships>
</file>

<file path=xl/_rels/comments13.xml.rels><?xml version="1.0" encoding="UTF-8" standalone="yes"?>
<Relationships xmlns="http://schemas.openxmlformats.org/package/2006/relationships"><Relationship Id="rId1" Type="http://customschemas.google.com/relationships/workbookmetadata" Target="commentsmeta12"/></Relationships>
</file>

<file path=xl/_rels/comments14.xml.rels><?xml version="1.0" encoding="UTF-8" standalone="yes"?>
<Relationships xmlns="http://schemas.openxmlformats.org/package/2006/relationships"><Relationship Id="rId1" Type="http://customschemas.google.com/relationships/workbookmetadata" Target="commentsmeta13"/></Relationships>
</file>

<file path=xl/_rels/comments15.xml.rels><?xml version="1.0" encoding="UTF-8" standalone="yes"?>
<Relationships xmlns="http://schemas.openxmlformats.org/package/2006/relationships"><Relationship Id="rId1" Type="http://customschemas.google.com/relationships/workbookmetadata" Target="commentsmeta14"/></Relationships>
</file>

<file path=xl/_rels/comments16.xml.rels><?xml version="1.0" encoding="UTF-8" standalone="yes"?>
<Relationships xmlns="http://schemas.openxmlformats.org/package/2006/relationships"><Relationship Id="rId1" Type="http://customschemas.google.com/relationships/workbookmetadata" Target="commentsmeta15"/></Relationships>
</file>

<file path=xl/_rels/comments17.xml.rels><?xml version="1.0" encoding="UTF-8" standalone="yes"?>
<Relationships xmlns="http://schemas.openxmlformats.org/package/2006/relationships"><Relationship Id="rId1" Type="http://customschemas.google.com/relationships/workbookmetadata" Target="commentsmeta16"/></Relationships>
</file>

<file path=xl/_rels/comments18.xml.rels><?xml version="1.0" encoding="UTF-8" standalone="yes"?>
<Relationships xmlns="http://schemas.openxmlformats.org/package/2006/relationships"><Relationship Id="rId1" Type="http://customschemas.google.com/relationships/workbookmetadata" Target="commentsmeta17"/></Relationships>
</file>

<file path=xl/_rels/comments19.xml.rels><?xml version="1.0" encoding="UTF-8" standalone="yes"?>
<Relationships xmlns="http://schemas.openxmlformats.org/package/2006/relationships"><Relationship Id="rId1" Type="http://customschemas.google.com/relationships/workbookmetadata" Target="commentsmeta18"/></Relationships>
</file>

<file path=xl/_rels/comments20.xml.rels><?xml version="1.0" encoding="UTF-8" standalone="yes"?>
<Relationships xmlns="http://schemas.openxmlformats.org/package/2006/relationships"><Relationship Id="rId1" Type="http://customschemas.google.com/relationships/workbookmetadata" Target="commentsmeta19"/></Relationships>
</file>

<file path=xl/_rels/comments21.xml.rels><?xml version="1.0" encoding="UTF-8" standalone="yes"?>
<Relationships xmlns="http://schemas.openxmlformats.org/package/2006/relationships"><Relationship Id="rId1" Type="http://customschemas.google.com/relationships/workbookmetadata" Target="commentsmeta20"/></Relationships>
</file>

<file path=xl/_rels/comments22.xml.rels><?xml version="1.0" encoding="UTF-8" standalone="yes"?>
<Relationships xmlns="http://schemas.openxmlformats.org/package/2006/relationships"><Relationship Id="rId1" Type="http://customschemas.google.com/relationships/workbookmetadata" Target="commentsmeta21"/></Relationships>
</file>

<file path=xl/_rels/comments23.xml.rels><?xml version="1.0" encoding="UTF-8" standalone="yes"?>
<Relationships xmlns="http://schemas.openxmlformats.org/package/2006/relationships"><Relationship Id="rId1" Type="http://customschemas.google.com/relationships/workbookmetadata" Target="commentsmeta22"/></Relationships>
</file>

<file path=xl/_rels/comments24.xml.rels><?xml version="1.0" encoding="UTF-8" standalone="yes"?>
<Relationships xmlns="http://schemas.openxmlformats.org/package/2006/relationships"><Relationship Id="rId1" Type="http://customschemas.google.com/relationships/workbookmetadata" Target="commentsmeta23"/></Relationships>
</file>

<file path=xl/_rels/comments25.xml.rels><?xml version="1.0" encoding="UTF-8" standalone="yes"?>
<Relationships xmlns="http://schemas.openxmlformats.org/package/2006/relationships"><Relationship Id="rId1" Type="http://customschemas.google.com/relationships/workbookmetadata" Target="commentsmeta24"/></Relationships>
</file>

<file path=xl/_rels/comments26.xml.rels><?xml version="1.0" encoding="UTF-8" standalone="yes"?>
<Relationships xmlns="http://schemas.openxmlformats.org/package/2006/relationships"><Relationship Id="rId1" Type="http://customschemas.google.com/relationships/workbookmetadata" Target="commentsmeta25"/></Relationships>
</file>

<file path=xl/_rels/comments27.xml.rels><?xml version="1.0" encoding="UTF-8" standalone="yes"?>
<Relationships xmlns="http://schemas.openxmlformats.org/package/2006/relationships"><Relationship Id="rId1" Type="http://customschemas.google.com/relationships/workbookmetadata" Target="commentsmeta26"/></Relationships>
</file>

<file path=xl/_rels/comments28.xml.rels><?xml version="1.0" encoding="UTF-8" standalone="yes"?>
<Relationships xmlns="http://schemas.openxmlformats.org/package/2006/relationships"><Relationship Id="rId1" Type="http://customschemas.google.com/relationships/workbookmetadata" Target="commentsmeta27"/></Relationships>
</file>

<file path=xl/_rels/comments29.xml.rels><?xml version="1.0" encoding="UTF-8" standalone="yes"?>
<Relationships xmlns="http://schemas.openxmlformats.org/package/2006/relationships"><Relationship Id="rId1" Type="http://customschemas.google.com/relationships/workbookmetadata" Target="commentsmeta28"/></Relationships>
</file>

<file path=xl/_rels/comments30.xml.rels><?xml version="1.0" encoding="UTF-8" standalone="yes"?>
<Relationships xmlns="http://schemas.openxmlformats.org/package/2006/relationships"><Relationship Id="rId1" Type="http://customschemas.google.com/relationships/workbookmetadata" Target="commentsmeta29"/></Relationships>
</file>

<file path=xl/_rels/comments31.xml.rels><?xml version="1.0" encoding="UTF-8" standalone="yes"?>
<Relationships xmlns="http://schemas.openxmlformats.org/package/2006/relationships"><Relationship Id="rId1" Type="http://customschemas.google.com/relationships/workbookmetadata" Target="commentsmeta30"/></Relationships>
</file>

<file path=xl/_rels/comments32.xml.rels><?xml version="1.0" encoding="UTF-8" standalone="yes"?>
<Relationships xmlns="http://schemas.openxmlformats.org/package/2006/relationships"><Relationship Id="rId1" Type="http://customschemas.google.com/relationships/workbookmetadata" Target="commentsmeta31"/></Relationships>
</file>

<file path=xl/_rels/comments33.xml.rels><?xml version="1.0" encoding="UTF-8" standalone="yes"?>
<Relationships xmlns="http://schemas.openxmlformats.org/package/2006/relationships"><Relationship Id="rId1" Type="http://customschemas.google.com/relationships/workbookmetadata" Target="commentsmeta32"/></Relationships>
</file>

<file path=xl/_rels/comments34.xml.rels><?xml version="1.0" encoding="UTF-8" standalone="yes"?>
<Relationships xmlns="http://schemas.openxmlformats.org/package/2006/relationships"><Relationship Id="rId1" Type="http://customschemas.google.com/relationships/workbookmetadata" Target="commentsmeta33"/></Relationships>
</file>

<file path=xl/_rels/comments35.xml.rels><?xml version="1.0" encoding="UTF-8" standalone="yes"?>
<Relationships xmlns="http://schemas.openxmlformats.org/package/2006/relationships"><Relationship Id="rId1" Type="http://customschemas.google.com/relationships/workbookmetadata" Target="commentsmeta34"/></Relationships>
</file>

<file path=xl/_rels/comments36.xml.rels><?xml version="1.0" encoding="UTF-8" standalone="yes"?>
<Relationships xmlns="http://schemas.openxmlformats.org/package/2006/relationships"><Relationship Id="rId1" Type="http://customschemas.google.com/relationships/workbookmetadata" Target="commentsmeta35"/></Relationships>
</file>

<file path=xl/_rels/comments37.xml.rels><?xml version="1.0" encoding="UTF-8" standalone="yes"?>
<Relationships xmlns="http://schemas.openxmlformats.org/package/2006/relationships"><Relationship Id="rId1" Type="http://customschemas.google.com/relationships/workbookmetadata" Target="commentsmeta36"/></Relationships>
</file>

<file path=xl/_rels/comments38.xml.rels><?xml version="1.0" encoding="UTF-8" standalone="yes"?>
<Relationships xmlns="http://schemas.openxmlformats.org/package/2006/relationships"><Relationship Id="rId1" Type="http://customschemas.google.com/relationships/workbookmetadata" Target="commentsmeta37"/></Relationships>
</file>

<file path=xl/_rels/comments39.xml.rels><?xml version="1.0" encoding="UTF-8" standalone="yes"?>
<Relationships xmlns="http://schemas.openxmlformats.org/package/2006/relationships"><Relationship Id="rId1" Type="http://customschemas.google.com/relationships/workbookmetadata" Target="commentsmeta38"/></Relationships>
</file>

<file path=xl/_rels/comments40.xml.rels><?xml version="1.0" encoding="UTF-8" standalone="yes"?>
<Relationships xmlns="http://schemas.openxmlformats.org/package/2006/relationships"><Relationship Id="rId1" Type="http://customschemas.google.com/relationships/workbookmetadata" Target="commentsmeta39"/></Relationships>
</file>

<file path=xl/_rels/comments41.xml.rels><?xml version="1.0" encoding="UTF-8" standalone="yes"?>
<Relationships xmlns="http://schemas.openxmlformats.org/package/2006/relationships"><Relationship Id="rId1" Type="http://customschemas.google.com/relationships/workbookmetadata" Target="commentsmeta40"/></Relationships>
</file>

<file path=xl/_rels/comments42.xml.rels><?xml version="1.0" encoding="UTF-8" standalone="yes"?>
<Relationships xmlns="http://schemas.openxmlformats.org/package/2006/relationships"><Relationship Id="rId1" Type="http://customschemas.google.com/relationships/workbookmetadata" Target="commentsmeta41"/></Relationships>
</file>

<file path=xl/_rels/comments43.xml.rels><?xml version="1.0" encoding="UTF-8" standalone="yes"?>
<Relationships xmlns="http://schemas.openxmlformats.org/package/2006/relationships"><Relationship Id="rId1" Type="http://customschemas.google.com/relationships/workbookmetadata" Target="commentsmeta42"/></Relationships>
</file>

<file path=xl/_rels/comments44.xml.rels><?xml version="1.0" encoding="UTF-8" standalone="yes"?>
<Relationships xmlns="http://schemas.openxmlformats.org/package/2006/relationships"><Relationship Id="rId1" Type="http://customschemas.google.com/relationships/workbookmetadata" Target="commentsmeta43"/></Relationships>
</file>

<file path=xl/_rels/comments45.xml.rels><?xml version="1.0" encoding="UTF-8" standalone="yes"?>
<Relationships xmlns="http://schemas.openxmlformats.org/package/2006/relationships"><Relationship Id="rId1" Type="http://customschemas.google.com/relationships/workbookmetadata" Target="commentsmeta44"/></Relationships>
</file>

<file path=xl/_rels/comments46.xml.rels><?xml version="1.0" encoding="UTF-8" standalone="yes"?>
<Relationships xmlns="http://schemas.openxmlformats.org/package/2006/relationships"><Relationship Id="rId1" Type="http://customschemas.google.com/relationships/workbookmetadata" Target="commentsmeta45"/></Relationships>
</file>

<file path=xl/_rels/comments47.xml.rels><?xml version="1.0" encoding="UTF-8" standalone="yes"?>
<Relationships xmlns="http://schemas.openxmlformats.org/package/2006/relationships"><Relationship Id="rId1" Type="http://customschemas.google.com/relationships/workbookmetadata" Target="commentsmeta46"/></Relationships>
</file>

<file path=xl/_rels/comments48.xml.rels><?xml version="1.0" encoding="UTF-8" standalone="yes"?>
<Relationships xmlns="http://schemas.openxmlformats.org/package/2006/relationships"><Relationship Id="rId1" Type="http://customschemas.google.com/relationships/workbookmetadata" Target="commentsmeta47"/></Relationships>
</file>

<file path=xl/_rels/comments49.xml.rels><?xml version="1.0" encoding="UTF-8" standalone="yes"?>
<Relationships xmlns="http://schemas.openxmlformats.org/package/2006/relationships"><Relationship Id="rId1" Type="http://customschemas.google.com/relationships/workbookmetadata" Target="commentsmeta48"/></Relationships>
</file>

<file path=xl/_rels/comments50.xml.rels><?xml version="1.0" encoding="UTF-8" standalone="yes"?>
<Relationships xmlns="http://schemas.openxmlformats.org/package/2006/relationships"><Relationship Id="rId1" Type="http://customschemas.google.com/relationships/workbookmetadata" Target="commentsmeta49"/></Relationships>
</file>

<file path=xl/_rels/comments51.xml.rels><?xml version="1.0" encoding="UTF-8" standalone="yes"?>
<Relationships xmlns="http://schemas.openxmlformats.org/package/2006/relationships"><Relationship Id="rId1" Type="http://customschemas.google.com/relationships/workbookmetadata" Target="commentsmeta5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microsoft.com/office/2017/10/relationships/person" Target="persons/perso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customschemas.google.com/relationships/workbookmetadata" Target="metadata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es Martens" id="{D3B6C3C9-05D2-C04E-89EC-B83C9A82D8EA}" userId="1aecf9c2fa0382be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3" dT="2025-12-07T20:33:53.38" personId="{D3B6C3C9-05D2-C04E-89EC-B83C9A82D8EA}" id="{88EB28A5-43A0-A947-A055-549E399F1354}">
    <text>plaats van zetel van de werkgever is het criterium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3.xml"/><Relationship Id="rId1" Type="http://schemas.openxmlformats.org/officeDocument/2006/relationships/vmlDrawing" Target="../drawings/vmlDrawing33.v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4.xml"/><Relationship Id="rId1" Type="http://schemas.openxmlformats.org/officeDocument/2006/relationships/vmlDrawing" Target="../drawings/vmlDrawing34.v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5.xml"/><Relationship Id="rId1" Type="http://schemas.openxmlformats.org/officeDocument/2006/relationships/vmlDrawing" Target="../drawings/vmlDrawing35.v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6.xml"/><Relationship Id="rId1" Type="http://schemas.openxmlformats.org/officeDocument/2006/relationships/vmlDrawing" Target="../drawings/vmlDrawing36.v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7.xml"/><Relationship Id="rId1" Type="http://schemas.openxmlformats.org/officeDocument/2006/relationships/vmlDrawing" Target="../drawings/vmlDrawing37.v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8.xml"/><Relationship Id="rId1" Type="http://schemas.openxmlformats.org/officeDocument/2006/relationships/vmlDrawing" Target="../drawings/vmlDrawing38.v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9.xml"/><Relationship Id="rId1" Type="http://schemas.openxmlformats.org/officeDocument/2006/relationships/vmlDrawing" Target="../drawings/vmlDrawing39.v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0.xml"/><Relationship Id="rId1" Type="http://schemas.openxmlformats.org/officeDocument/2006/relationships/vmlDrawing" Target="../drawings/vmlDrawing40.v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1.xml"/><Relationship Id="rId1" Type="http://schemas.openxmlformats.org/officeDocument/2006/relationships/vmlDrawing" Target="../drawings/vmlDrawing41.v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2.xml"/><Relationship Id="rId1" Type="http://schemas.openxmlformats.org/officeDocument/2006/relationships/vmlDrawing" Target="../drawings/vmlDrawing42.v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3.xml"/><Relationship Id="rId1" Type="http://schemas.openxmlformats.org/officeDocument/2006/relationships/vmlDrawing" Target="../drawings/vmlDrawing43.v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4.xml"/><Relationship Id="rId1" Type="http://schemas.openxmlformats.org/officeDocument/2006/relationships/vmlDrawing" Target="../drawings/vmlDrawing44.v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5.xml"/><Relationship Id="rId1" Type="http://schemas.openxmlformats.org/officeDocument/2006/relationships/vmlDrawing" Target="../drawings/vmlDrawing45.v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omments" Target="../comments46.xml"/><Relationship Id="rId1" Type="http://schemas.openxmlformats.org/officeDocument/2006/relationships/vmlDrawing" Target="../drawings/vmlDrawing46.v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7.xml"/><Relationship Id="rId1" Type="http://schemas.openxmlformats.org/officeDocument/2006/relationships/vmlDrawing" Target="../drawings/vmlDrawing47.v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8.xml"/><Relationship Id="rId1" Type="http://schemas.openxmlformats.org/officeDocument/2006/relationships/vmlDrawing" Target="../drawings/vmlDrawing48.v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9.xml"/><Relationship Id="rId1" Type="http://schemas.openxmlformats.org/officeDocument/2006/relationships/vmlDrawing" Target="../drawings/vmlDrawing49.vm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0.xml"/><Relationship Id="rId1" Type="http://schemas.openxmlformats.org/officeDocument/2006/relationships/vmlDrawing" Target="../drawings/vmlDrawing50.v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1.xml"/><Relationship Id="rId1" Type="http://schemas.openxmlformats.org/officeDocument/2006/relationships/vmlDrawing" Target="../drawings/vmlDrawing5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2CE6-6370-40DE-9E8B-CD8F2C736449}">
  <dimension ref="A1:J6"/>
  <sheetViews>
    <sheetView workbookViewId="0">
      <selection activeCell="F52" sqref="F52"/>
    </sheetView>
  </sheetViews>
  <sheetFormatPr defaultColWidth="8.875" defaultRowHeight="12.75" x14ac:dyDescent="0.2"/>
  <sheetData>
    <row r="1" spans="1:10" x14ac:dyDescent="0.2">
      <c r="A1" s="163" t="s">
        <v>226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x14ac:dyDescent="0.2">
      <c r="A2" s="164"/>
      <c r="B2" s="164"/>
      <c r="C2" s="164"/>
      <c r="D2" s="164"/>
      <c r="E2" s="164"/>
      <c r="F2" s="164"/>
      <c r="G2" s="164"/>
      <c r="H2" s="164"/>
      <c r="I2" s="164"/>
      <c r="J2" s="164"/>
    </row>
    <row r="3" spans="1:10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</row>
    <row r="4" spans="1:10" x14ac:dyDescent="0.2">
      <c r="A4" s="164"/>
      <c r="B4" s="164"/>
      <c r="C4" s="164"/>
      <c r="D4" s="164"/>
      <c r="E4" s="164"/>
      <c r="F4" s="164"/>
      <c r="G4" s="164"/>
      <c r="H4" s="164"/>
      <c r="I4" s="164"/>
      <c r="J4" s="164"/>
    </row>
    <row r="5" spans="1:10" x14ac:dyDescent="0.2">
      <c r="A5" s="164"/>
      <c r="B5" s="164"/>
      <c r="C5" s="164"/>
      <c r="D5" s="164"/>
      <c r="E5" s="164"/>
      <c r="F5" s="164"/>
      <c r="G5" s="164"/>
      <c r="H5" s="164"/>
      <c r="I5" s="164"/>
      <c r="J5" s="164"/>
    </row>
    <row r="6" spans="1:10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</row>
  </sheetData>
  <mergeCells count="1">
    <mergeCell ref="A1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opLeftCell="A21" zoomScale="140" zoomScaleNormal="140" workbookViewId="0">
      <selection activeCell="A29" sqref="A29"/>
    </sheetView>
  </sheetViews>
  <sheetFormatPr defaultColWidth="14.5" defaultRowHeight="15" customHeight="1" x14ac:dyDescent="0.2"/>
  <cols>
    <col min="1" max="1" width="37.875" style="145" customWidth="1"/>
    <col min="2" max="2" width="11" style="145" customWidth="1"/>
    <col min="3" max="3" width="12.5" style="145" customWidth="1"/>
    <col min="4" max="4" width="12.125" style="145" customWidth="1"/>
    <col min="5" max="7" width="11" style="145" customWidth="1"/>
    <col min="8" max="8" width="19.5" style="145" customWidth="1"/>
    <col min="9" max="26" width="11" style="145" customWidth="1"/>
    <col min="27" max="16384" width="14.5" style="145"/>
  </cols>
  <sheetData>
    <row r="1" spans="1:26" ht="12" customHeight="1" x14ac:dyDescent="0.2">
      <c r="A1" s="167" t="s">
        <v>0</v>
      </c>
      <c r="B1" s="168"/>
      <c r="C1" s="169"/>
    </row>
    <row r="2" spans="1:26" ht="6" customHeight="1" x14ac:dyDescent="0.2">
      <c r="A2" s="1"/>
      <c r="B2" s="2"/>
      <c r="C2" s="2"/>
    </row>
    <row r="3" spans="1:26" ht="12" customHeight="1" x14ac:dyDescent="0.2">
      <c r="A3" s="1"/>
      <c r="B3" s="3">
        <v>2026</v>
      </c>
      <c r="D3" s="2"/>
      <c r="E3" s="2"/>
      <c r="F3" s="2"/>
      <c r="G3" s="2"/>
      <c r="H3" s="2"/>
    </row>
    <row r="4" spans="1:26" ht="12" customHeight="1" x14ac:dyDescent="0.2">
      <c r="A4" s="4" t="s">
        <v>1</v>
      </c>
      <c r="B4" s="5">
        <v>0.25</v>
      </c>
      <c r="C4" s="6" t="s">
        <v>2</v>
      </c>
    </row>
    <row r="5" spans="1:26" ht="12" customHeight="1" x14ac:dyDescent="0.2">
      <c r="A5" s="4" t="s">
        <v>3</v>
      </c>
      <c r="B5" s="5">
        <f>B4+5.61%</f>
        <v>0.30609999999999998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"/>
    <row r="7" spans="1:26" ht="12" customHeight="1" x14ac:dyDescent="0.2">
      <c r="A7" s="4" t="s">
        <v>5</v>
      </c>
    </row>
    <row r="8" spans="1:26" ht="12" customHeight="1" x14ac:dyDescent="0.2">
      <c r="A8" s="6" t="s">
        <v>6</v>
      </c>
      <c r="B8" s="8">
        <v>1E-4</v>
      </c>
    </row>
    <row r="9" spans="1:26" ht="12" customHeight="1" x14ac:dyDescent="0.2">
      <c r="A9" s="6" t="s">
        <v>7</v>
      </c>
      <c r="B9" s="8">
        <v>2.3999999999999998E-3</v>
      </c>
    </row>
    <row r="10" spans="1:26" ht="12" customHeight="1" x14ac:dyDescent="0.2">
      <c r="A10" s="6" t="s">
        <v>8</v>
      </c>
      <c r="B10" s="8">
        <v>2.0000000000000001E-4</v>
      </c>
    </row>
    <row r="11" spans="1:26" ht="12" customHeight="1" x14ac:dyDescent="0.2">
      <c r="A11" s="6" t="s">
        <v>9</v>
      </c>
      <c r="B11" s="8">
        <v>1E-4</v>
      </c>
    </row>
    <row r="12" spans="1:26" ht="12" customHeight="1" x14ac:dyDescent="0.2">
      <c r="A12" s="6" t="s">
        <v>10</v>
      </c>
      <c r="B12" s="8">
        <v>1E-3</v>
      </c>
    </row>
    <row r="13" spans="1:26" ht="12" customHeight="1" x14ac:dyDescent="0.2">
      <c r="A13" s="6" t="s">
        <v>11</v>
      </c>
      <c r="B13" s="8">
        <v>1E-3</v>
      </c>
    </row>
    <row r="14" spans="1:26" ht="12" customHeight="1" x14ac:dyDescent="0.2">
      <c r="A14" s="6" t="s">
        <v>12</v>
      </c>
      <c r="B14" s="9">
        <v>1.4999999999999999E-2</v>
      </c>
      <c r="F14" s="9"/>
    </row>
    <row r="15" spans="1:26" ht="12" customHeight="1" x14ac:dyDescent="0.2">
      <c r="B15" s="10">
        <f>SUM(B8:B14)</f>
        <v>1.9799999999999998E-2</v>
      </c>
    </row>
    <row r="16" spans="1:26" ht="12" customHeight="1" x14ac:dyDescent="0.2">
      <c r="B16" s="11"/>
      <c r="C16" s="11"/>
      <c r="D16" s="11"/>
      <c r="E16" s="11"/>
    </row>
    <row r="17" spans="1:26" ht="12" customHeight="1" x14ac:dyDescent="0.2">
      <c r="A17" s="171" t="s">
        <v>13</v>
      </c>
      <c r="B17" s="166"/>
      <c r="C17" s="166"/>
      <c r="D17" s="166"/>
      <c r="E17" s="166"/>
      <c r="F17" s="166"/>
      <c r="G17" s="166"/>
    </row>
    <row r="18" spans="1:26" ht="12" customHeight="1" x14ac:dyDescent="0.2">
      <c r="A18" s="6" t="s">
        <v>14</v>
      </c>
      <c r="B18" s="12">
        <v>1.6899999999999998E-2</v>
      </c>
    </row>
    <row r="19" spans="1:26" ht="12" customHeight="1" x14ac:dyDescent="0.2">
      <c r="B19" s="11"/>
      <c r="C19" s="11"/>
      <c r="D19" s="11"/>
      <c r="E19" s="11"/>
    </row>
    <row r="20" spans="1:26" ht="12" customHeight="1" x14ac:dyDescent="0.2">
      <c r="A20" s="167" t="s">
        <v>15</v>
      </c>
      <c r="B20" s="168"/>
      <c r="C20" s="169"/>
    </row>
    <row r="21" spans="1:26" ht="12" customHeight="1" x14ac:dyDescent="0.2">
      <c r="A21" s="1"/>
      <c r="B21" s="2"/>
      <c r="C21" s="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172" t="s">
        <v>16</v>
      </c>
      <c r="B22" s="166"/>
      <c r="C22" s="166"/>
      <c r="D22" s="16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3" t="s">
        <v>17</v>
      </c>
      <c r="B23" s="14"/>
      <c r="C23" s="14"/>
      <c r="D23" s="14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13" t="s">
        <v>18</v>
      </c>
      <c r="B24" s="14"/>
      <c r="C24" s="14"/>
      <c r="D24" s="14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">
      <c r="A25" s="1"/>
      <c r="B25" s="2"/>
      <c r="C25" s="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">
      <c r="A26" s="141" t="s">
        <v>251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">
      <c r="A27" s="6" t="s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">
      <c r="A28" s="6" t="s">
        <v>252</v>
      </c>
      <c r="B28" s="6"/>
      <c r="C28" s="6"/>
      <c r="D28" s="6"/>
      <c r="E28" s="6"/>
      <c r="F28" s="6"/>
      <c r="G28" s="6"/>
      <c r="H28" s="6"/>
      <c r="I28" s="6" t="s">
        <v>14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">
      <c r="A29" s="6"/>
      <c r="B29" s="1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">
      <c r="A30" s="141" t="s">
        <v>236</v>
      </c>
      <c r="B30" s="15" t="s">
        <v>14</v>
      </c>
    </row>
    <row r="31" spans="1:26" ht="12" customHeight="1" x14ac:dyDescent="0.2">
      <c r="A31" s="6" t="s">
        <v>237</v>
      </c>
      <c r="B31" s="16">
        <f>517/3</f>
        <v>172.33333333333334</v>
      </c>
      <c r="C31" s="165" t="s">
        <v>20</v>
      </c>
      <c r="D31" s="166"/>
      <c r="E31" s="166"/>
      <c r="F31" s="166"/>
      <c r="G31" s="166"/>
      <c r="H31" s="16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141"/>
      <c r="B32" s="15"/>
      <c r="C32" s="6" t="s">
        <v>238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">
      <c r="A33" s="141"/>
      <c r="B33" s="15"/>
      <c r="C33" s="158" t="s">
        <v>250</v>
      </c>
      <c r="D33" s="159"/>
      <c r="E33" s="159"/>
      <c r="F33" s="159"/>
      <c r="G33" s="159"/>
      <c r="H33" s="159"/>
      <c r="I33" s="159"/>
      <c r="J33" s="159"/>
      <c r="K33" s="15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">
      <c r="A34" s="141"/>
      <c r="B34" s="1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165" t="s">
        <v>239</v>
      </c>
      <c r="B35" s="166"/>
      <c r="C35" s="166"/>
      <c r="D35" s="166"/>
      <c r="E35" s="166"/>
      <c r="F35" s="166"/>
      <c r="G35" s="166"/>
      <c r="H35" s="166"/>
    </row>
    <row r="36" spans="1:26" ht="12" customHeight="1" x14ac:dyDescent="0.2"/>
    <row r="37" spans="1:26" ht="12" customHeight="1" x14ac:dyDescent="0.2">
      <c r="A37" s="167" t="s">
        <v>21</v>
      </c>
      <c r="B37" s="168"/>
      <c r="C37" s="169"/>
    </row>
    <row r="38" spans="1:26" ht="12" customHeight="1" x14ac:dyDescent="0.2">
      <c r="A38" s="6" t="s">
        <v>22</v>
      </c>
      <c r="B38" s="8">
        <v>5.4199999999999998E-2</v>
      </c>
      <c r="C38" s="6" t="s">
        <v>245</v>
      </c>
      <c r="D38" s="6"/>
      <c r="E38" s="6"/>
      <c r="F38" s="6"/>
      <c r="G38" s="6"/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1" spans="1:26" ht="12" customHeight="1" x14ac:dyDescent="0.2">
      <c r="A41" s="6" t="s">
        <v>25</v>
      </c>
    </row>
    <row r="42" spans="1:26" ht="12" customHeight="1" x14ac:dyDescent="0.2">
      <c r="A42" s="170" t="s">
        <v>26</v>
      </c>
      <c r="B42" s="166"/>
      <c r="C42" s="166"/>
      <c r="D42" s="166"/>
      <c r="E42" s="166"/>
    </row>
    <row r="43" spans="1:26" ht="12" customHeight="1" x14ac:dyDescent="0.2"/>
    <row r="44" spans="1:26" ht="12" customHeight="1" x14ac:dyDescent="0.2"/>
    <row r="45" spans="1:26" ht="12" customHeight="1" x14ac:dyDescent="0.2"/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</sheetData>
  <mergeCells count="8">
    <mergeCell ref="A35:H35"/>
    <mergeCell ref="A37:C37"/>
    <mergeCell ref="A42:E42"/>
    <mergeCell ref="A1:C1"/>
    <mergeCell ref="A17:G17"/>
    <mergeCell ref="A20:C20"/>
    <mergeCell ref="A22:D22"/>
    <mergeCell ref="C31:H31"/>
  </mergeCells>
  <pageMargins left="0.75000000000000011" right="0.75000000000000011" top="0.4538888888888889" bottom="1" header="0" footer="0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zoomScale="150" zoomScaleNormal="150" workbookViewId="0">
      <selection activeCell="A4" sqref="A4"/>
    </sheetView>
  </sheetViews>
  <sheetFormatPr defaultColWidth="14.5" defaultRowHeight="15" customHeight="1" x14ac:dyDescent="0.2"/>
  <cols>
    <col min="1" max="26" width="10.5" customWidth="1"/>
  </cols>
  <sheetData>
    <row r="1" spans="1:26" ht="12" customHeight="1" x14ac:dyDescent="0.2">
      <c r="A1" s="6" t="s">
        <v>232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" customHeight="1" x14ac:dyDescent="0.2">
      <c r="A2" s="6" t="s">
        <v>234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" customHeight="1" x14ac:dyDescent="0.2">
      <c r="A3" s="6" t="s">
        <v>233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showGridLines="0" zoomScale="160" zoomScaleNormal="160" workbookViewId="0">
      <selection activeCell="A3" sqref="A3"/>
    </sheetView>
  </sheetViews>
  <sheetFormatPr defaultColWidth="14.5" defaultRowHeight="15" customHeight="1" x14ac:dyDescent="0.2"/>
  <cols>
    <col min="1" max="26" width="10.5" customWidth="1"/>
  </cols>
  <sheetData>
    <row r="1" spans="1:26" ht="12" customHeight="1" x14ac:dyDescent="0.2">
      <c r="A1" s="6" t="s">
        <v>232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" customHeight="1" x14ac:dyDescent="0.2">
      <c r="A2" s="6" t="s">
        <v>234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" customHeight="1" x14ac:dyDescent="0.2">
      <c r="A3" s="6" t="s">
        <v>235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4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ref="D45:H45" si="7">C45</f>
        <v>0</v>
      </c>
      <c r="E45" s="24">
        <f t="shared" si="7"/>
        <v>0</v>
      </c>
      <c r="F45" s="24">
        <f t="shared" si="7"/>
        <v>0</v>
      </c>
      <c r="G45" s="24">
        <f t="shared" si="7"/>
        <v>0</v>
      </c>
      <c r="H45" s="24">
        <f t="shared" si="7"/>
        <v>0</v>
      </c>
      <c r="I45" s="24">
        <f>H45*92%</f>
        <v>0</v>
      </c>
      <c r="J45" s="24">
        <f>H45</f>
        <v>0</v>
      </c>
      <c r="K45" s="24">
        <f t="shared" ref="K45:N45" si="8">J45</f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9">$B28+($B29*F$44)</f>
        <v>0</v>
      </c>
      <c r="G46" s="24">
        <f t="shared" si="9"/>
        <v>0</v>
      </c>
      <c r="H46" s="24">
        <f t="shared" si="9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10">$B28+($B29*M$44)</f>
        <v>0</v>
      </c>
      <c r="N46" s="24">
        <f t="shared" si="10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1">$B30+($B31*C$44)</f>
        <v>0</v>
      </c>
      <c r="D48" s="44">
        <f t="shared" si="11"/>
        <v>0</v>
      </c>
      <c r="E48" s="44">
        <f t="shared" si="11"/>
        <v>0</v>
      </c>
      <c r="F48" s="44">
        <f t="shared" si="11"/>
        <v>0</v>
      </c>
      <c r="G48" s="44">
        <f t="shared" si="11"/>
        <v>0</v>
      </c>
      <c r="H48" s="44">
        <f t="shared" si="11"/>
        <v>0</v>
      </c>
      <c r="I48" s="44" t="s">
        <v>84</v>
      </c>
      <c r="J48" s="44" t="s">
        <v>84</v>
      </c>
      <c r="K48" s="44">
        <f t="shared" ref="K48:N48" si="12">$B30+($B31*K$44)</f>
        <v>0</v>
      </c>
      <c r="L48" s="44">
        <f t="shared" si="12"/>
        <v>0</v>
      </c>
      <c r="M48" s="44">
        <f t="shared" si="12"/>
        <v>0</v>
      </c>
      <c r="N48" s="44">
        <f t="shared" si="12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3">$B32*D$44</f>
        <v>0</v>
      </c>
      <c r="E49" s="24">
        <f t="shared" si="13"/>
        <v>0</v>
      </c>
      <c r="F49" s="24">
        <f t="shared" si="13"/>
        <v>0</v>
      </c>
      <c r="G49" s="24">
        <f t="shared" si="13"/>
        <v>0</v>
      </c>
      <c r="H49" s="24">
        <f t="shared" si="13"/>
        <v>0</v>
      </c>
      <c r="I49" s="44" t="s">
        <v>84</v>
      </c>
      <c r="J49" s="44" t="s">
        <v>84</v>
      </c>
      <c r="K49" s="24">
        <f t="shared" ref="K49:N49" si="14">$B32*K$44</f>
        <v>0</v>
      </c>
      <c r="L49" s="24">
        <f t="shared" si="14"/>
        <v>0</v>
      </c>
      <c r="M49" s="24">
        <f t="shared" si="14"/>
        <v>0</v>
      </c>
      <c r="N49" s="24">
        <f t="shared" si="14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5">$B33</f>
        <v>0</v>
      </c>
      <c r="D50" s="49">
        <f t="shared" si="15"/>
        <v>0</v>
      </c>
      <c r="E50" s="49">
        <f t="shared" si="15"/>
        <v>0</v>
      </c>
      <c r="F50" s="49">
        <f t="shared" si="15"/>
        <v>0</v>
      </c>
      <c r="G50" s="49">
        <f t="shared" si="15"/>
        <v>0</v>
      </c>
      <c r="H50" s="49">
        <f t="shared" si="15"/>
        <v>0</v>
      </c>
      <c r="I50" s="50" t="s">
        <v>84</v>
      </c>
      <c r="J50" s="50" t="s">
        <v>84</v>
      </c>
      <c r="K50" s="49">
        <f t="shared" ref="K50:N50" si="16">$B33</f>
        <v>0</v>
      </c>
      <c r="L50" s="49">
        <f t="shared" si="16"/>
        <v>0</v>
      </c>
      <c r="M50" s="49">
        <f t="shared" si="16"/>
        <v>0</v>
      </c>
      <c r="N50" s="49">
        <f t="shared" si="16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7">SUM(B45:B50)</f>
        <v>0</v>
      </c>
      <c r="C51" s="53">
        <f t="shared" si="17"/>
        <v>0</v>
      </c>
      <c r="D51" s="54">
        <f t="shared" si="17"/>
        <v>0</v>
      </c>
      <c r="E51" s="54">
        <f t="shared" si="17"/>
        <v>0</v>
      </c>
      <c r="F51" s="54">
        <f t="shared" si="17"/>
        <v>0</v>
      </c>
      <c r="G51" s="54">
        <f t="shared" si="17"/>
        <v>0</v>
      </c>
      <c r="H51" s="54">
        <f t="shared" si="17"/>
        <v>0</v>
      </c>
      <c r="I51" s="54">
        <f t="shared" si="17"/>
        <v>0</v>
      </c>
      <c r="J51" s="54">
        <f t="shared" si="17"/>
        <v>0</v>
      </c>
      <c r="K51" s="54">
        <f t="shared" si="17"/>
        <v>0</v>
      </c>
      <c r="L51" s="54">
        <f t="shared" si="17"/>
        <v>0</v>
      </c>
      <c r="M51" s="54">
        <f t="shared" si="17"/>
        <v>0</v>
      </c>
      <c r="N51" s="54">
        <f t="shared" si="17"/>
        <v>0</v>
      </c>
      <c r="O51" s="54">
        <f t="shared" si="17"/>
        <v>0</v>
      </c>
      <c r="P51" s="55">
        <f t="shared" si="17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8">C45*$A$54</f>
        <v>0</v>
      </c>
      <c r="D54" s="60">
        <f t="shared" si="18"/>
        <v>0</v>
      </c>
      <c r="E54" s="60">
        <f t="shared" si="18"/>
        <v>0</v>
      </c>
      <c r="F54" s="60">
        <f t="shared" si="18"/>
        <v>0</v>
      </c>
      <c r="G54" s="60">
        <f t="shared" si="18"/>
        <v>0</v>
      </c>
      <c r="H54" s="60">
        <f t="shared" si="18"/>
        <v>0</v>
      </c>
      <c r="I54" s="61" t="s">
        <v>84</v>
      </c>
      <c r="J54" s="61" t="s">
        <v>84</v>
      </c>
      <c r="K54" s="60">
        <f t="shared" ref="K54:P54" si="19">K45*$A$54</f>
        <v>0</v>
      </c>
      <c r="L54" s="60">
        <f t="shared" si="19"/>
        <v>0</v>
      </c>
      <c r="M54" s="60">
        <f t="shared" si="19"/>
        <v>0</v>
      </c>
      <c r="N54" s="60">
        <f t="shared" si="19"/>
        <v>0</v>
      </c>
      <c r="O54" s="60">
        <v>0</v>
      </c>
      <c r="P54" s="62">
        <f t="shared" si="19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00000000-0002-0000-0300-000000000000}">
      <formula1>productie</formula1>
    </dataValidation>
    <dataValidation type="list" allowBlank="1" showErrorMessage="1" sqref="B4" xr:uid="{00000000-0002-0000-0300-000001000000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00000000-0002-0000-0400-000000000000}">
      <formula1>productie</formula1>
    </dataValidation>
    <dataValidation type="list" allowBlank="1" showErrorMessage="1" sqref="B4" xr:uid="{00000000-0002-0000-0400-000001000000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>
        <v>1</v>
      </c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20.90909090909091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172.33333333333334</v>
      </c>
      <c r="C39" s="6" t="s">
        <v>247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1</v>
      </c>
      <c r="D43" s="33">
        <f t="shared" si="1"/>
        <v>1</v>
      </c>
      <c r="E43" s="34">
        <v>0.1027</v>
      </c>
      <c r="F43" s="33">
        <f t="shared" ref="F43:P43" si="2">$B$20</f>
        <v>1</v>
      </c>
      <c r="G43" s="33">
        <f t="shared" si="2"/>
        <v>1</v>
      </c>
      <c r="H43" s="33">
        <f t="shared" si="2"/>
        <v>1</v>
      </c>
      <c r="I43" s="33">
        <f t="shared" si="2"/>
        <v>1</v>
      </c>
      <c r="J43" s="33">
        <f t="shared" si="2"/>
        <v>1</v>
      </c>
      <c r="K43" s="33">
        <f t="shared" si="2"/>
        <v>1</v>
      </c>
      <c r="L43" s="33">
        <f t="shared" si="2"/>
        <v>1</v>
      </c>
      <c r="M43" s="33">
        <f t="shared" si="2"/>
        <v>1</v>
      </c>
      <c r="N43" s="33">
        <f t="shared" si="2"/>
        <v>1</v>
      </c>
      <c r="O43" s="33">
        <f t="shared" si="2"/>
        <v>1</v>
      </c>
      <c r="P43" s="35">
        <f t="shared" si="2"/>
        <v>1</v>
      </c>
    </row>
    <row r="44" spans="1:17" ht="12" customHeight="1" x14ac:dyDescent="0.2">
      <c r="A44" s="7" t="s">
        <v>83</v>
      </c>
      <c r="B44" s="36">
        <f t="shared" ref="B44:B50" si="3">SUM(C44:P44)</f>
        <v>230</v>
      </c>
      <c r="C44" s="37">
        <f>$B21</f>
        <v>20.90909090909091</v>
      </c>
      <c r="D44" s="38">
        <f t="shared" ref="D44:D45" si="4">C44</f>
        <v>20.90909090909091</v>
      </c>
      <c r="E44" s="39" t="s">
        <v>14</v>
      </c>
      <c r="F44" s="38">
        <f t="shared" ref="F44:F45" si="5">D44</f>
        <v>20.90909090909091</v>
      </c>
      <c r="G44" s="38">
        <f t="shared" ref="G44:I44" si="6">F44</f>
        <v>20.90909090909091</v>
      </c>
      <c r="H44" s="38">
        <f t="shared" si="6"/>
        <v>20.90909090909091</v>
      </c>
      <c r="I44" s="38">
        <f t="shared" si="6"/>
        <v>20.90909090909091</v>
      </c>
      <c r="J44" s="38" t="s">
        <v>14</v>
      </c>
      <c r="K44" s="38">
        <f t="shared" ref="K44:K45" si="7">I44</f>
        <v>20.90909090909091</v>
      </c>
      <c r="L44" s="38">
        <f t="shared" ref="L44:N44" si="8">K44</f>
        <v>20.90909090909091</v>
      </c>
      <c r="M44" s="38">
        <f t="shared" si="8"/>
        <v>20.90909090909091</v>
      </c>
      <c r="N44" s="38">
        <f t="shared" si="8"/>
        <v>20.90909090909091</v>
      </c>
      <c r="O44" s="39" t="s">
        <v>84</v>
      </c>
      <c r="P44" s="40">
        <f t="shared" ref="P44:P45" si="9">N44</f>
        <v>20.90909090909091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ref="G45:I45" si="10">F45</f>
        <v>0</v>
      </c>
      <c r="H45" s="24">
        <f t="shared" si="10"/>
        <v>0</v>
      </c>
      <c r="I45" s="24">
        <f t="shared" si="10"/>
        <v>0</v>
      </c>
      <c r="J45" s="44" t="s">
        <v>84</v>
      </c>
      <c r="K45" s="24">
        <f t="shared" si="7"/>
        <v>0</v>
      </c>
      <c r="L45" s="24">
        <f t="shared" ref="L45:N45" si="11">K45</f>
        <v>0</v>
      </c>
      <c r="M45" s="24">
        <f t="shared" si="11"/>
        <v>0</v>
      </c>
      <c r="N45" s="24">
        <f t="shared" si="11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2">+$B28+($B29*F$44)</f>
        <v>0</v>
      </c>
      <c r="G46" s="24">
        <f t="shared" si="12"/>
        <v>0</v>
      </c>
      <c r="H46" s="24">
        <f t="shared" si="12"/>
        <v>0</v>
      </c>
      <c r="I46" s="24">
        <f t="shared" si="12"/>
        <v>0</v>
      </c>
      <c r="J46" s="44" t="s">
        <v>84</v>
      </c>
      <c r="K46" s="24">
        <f t="shared" ref="K46:N46" si="13">+$B28+($B29*K$21)</f>
        <v>0</v>
      </c>
      <c r="L46" s="24">
        <f t="shared" si="13"/>
        <v>0</v>
      </c>
      <c r="M46" s="24">
        <f t="shared" si="13"/>
        <v>0</v>
      </c>
      <c r="N46" s="24">
        <f t="shared" si="13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MAX(0,IF((G45+G46)&gt;0,((G45+G46)*108%)*(B35+B36+B37)-(B38+B40),0))</f>
        <v>0</v>
      </c>
      <c r="H47" s="24">
        <f>MAX(0,IF((H45+H46)&gt;0,((H45+H46)*108%)*(B35+B36+B37)-(B38+B40),0))</f>
        <v>0</v>
      </c>
      <c r="I47" s="24">
        <f>MAX(0,IF((I45+I46)&gt;0,((I45+I46)*108%)*(B35+B36+B37)-(B38+B40),0))</f>
        <v>0</v>
      </c>
      <c r="J47" s="44" t="s">
        <v>84</v>
      </c>
      <c r="K47" s="24">
        <f>MAX(0,IF((K45+K46)&gt;0,((K45+K46)*108%)*(B35+B36+B37)-(B38+B40),0))</f>
        <v>0</v>
      </c>
      <c r="L47" s="24">
        <f>MAX(0,IF((L45+L46)&gt;0,((L45+L46)*108%)*(B35+B36+B37)-(B38+B40),0))</f>
        <v>0</v>
      </c>
      <c r="M47" s="24">
        <f>MAX(0,IF((M45+M46)&gt;0,((M45+M46)*108%)*(B35+B36+B37)-(B38+B40),0))</f>
        <v>0</v>
      </c>
      <c r="N47" s="24">
        <f>MAX(0,IF((N45+N46)&gt;0,((N45+N46)*108%)*(B35+B36+B37)-(B38+B40),0))</f>
        <v>0</v>
      </c>
      <c r="O47" s="24">
        <f>MAX(0,IF((O45)&gt;0,((O45)*108%)*(B35+B36+B37),0))</f>
        <v>0</v>
      </c>
      <c r="P47" s="45">
        <f>MAX(0,IF((P45+P46)&gt;0,((P45+P46)*108%)*(B35+B36+B37)-(B38+B40),0))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4">$B30+($B31*C$44)</f>
        <v>0</v>
      </c>
      <c r="D48" s="44">
        <f t="shared" si="14"/>
        <v>0</v>
      </c>
      <c r="E48" s="44" t="s">
        <v>84</v>
      </c>
      <c r="F48" s="44">
        <f t="shared" ref="F48:I48" si="15">$B30+($B31*F$44)</f>
        <v>0</v>
      </c>
      <c r="G48" s="44">
        <f t="shared" si="15"/>
        <v>0</v>
      </c>
      <c r="H48" s="44">
        <f t="shared" si="15"/>
        <v>0</v>
      </c>
      <c r="I48" s="44">
        <f t="shared" si="15"/>
        <v>0</v>
      </c>
      <c r="J48" s="44" t="s">
        <v>84</v>
      </c>
      <c r="K48" s="44">
        <f t="shared" ref="K48:N48" si="16">$B30+($B31*K$44)</f>
        <v>0</v>
      </c>
      <c r="L48" s="44">
        <f t="shared" si="16"/>
        <v>0</v>
      </c>
      <c r="M48" s="44">
        <f t="shared" si="16"/>
        <v>0</v>
      </c>
      <c r="N48" s="44">
        <f t="shared" si="16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7">$B32*C$44</f>
        <v>0</v>
      </c>
      <c r="D49" s="24">
        <f t="shared" si="17"/>
        <v>0</v>
      </c>
      <c r="E49" s="44" t="s">
        <v>84</v>
      </c>
      <c r="F49" s="24">
        <f t="shared" ref="F49:I49" si="18">$B32*F$44</f>
        <v>0</v>
      </c>
      <c r="G49" s="24">
        <f t="shared" si="18"/>
        <v>0</v>
      </c>
      <c r="H49" s="24">
        <f t="shared" si="18"/>
        <v>0</v>
      </c>
      <c r="I49" s="24">
        <f t="shared" si="18"/>
        <v>0</v>
      </c>
      <c r="J49" s="44" t="s">
        <v>84</v>
      </c>
      <c r="K49" s="24">
        <f t="shared" ref="K49:N49" si="19">$B32*K$44</f>
        <v>0</v>
      </c>
      <c r="L49" s="24">
        <f t="shared" si="19"/>
        <v>0</v>
      </c>
      <c r="M49" s="24">
        <f t="shared" si="19"/>
        <v>0</v>
      </c>
      <c r="N49" s="24">
        <f t="shared" si="19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20">$B33</f>
        <v>0</v>
      </c>
      <c r="D50" s="49">
        <f t="shared" si="20"/>
        <v>0</v>
      </c>
      <c r="E50" s="50" t="s">
        <v>84</v>
      </c>
      <c r="F50" s="49">
        <f t="shared" ref="F50:I50" si="21">$B33</f>
        <v>0</v>
      </c>
      <c r="G50" s="49">
        <f t="shared" si="21"/>
        <v>0</v>
      </c>
      <c r="H50" s="49">
        <f t="shared" si="21"/>
        <v>0</v>
      </c>
      <c r="I50" s="49">
        <f t="shared" si="21"/>
        <v>0</v>
      </c>
      <c r="J50" s="50" t="s">
        <v>84</v>
      </c>
      <c r="K50" s="49">
        <f t="shared" ref="K50:N50" si="22">$B33</f>
        <v>0</v>
      </c>
      <c r="L50" s="49">
        <f t="shared" si="22"/>
        <v>0</v>
      </c>
      <c r="M50" s="49">
        <f t="shared" si="22"/>
        <v>0</v>
      </c>
      <c r="N50" s="49">
        <f t="shared" si="22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3">SUM(B45:B50)</f>
        <v>0</v>
      </c>
      <c r="C51" s="53">
        <f t="shared" si="23"/>
        <v>0</v>
      </c>
      <c r="D51" s="54">
        <f t="shared" si="23"/>
        <v>0</v>
      </c>
      <c r="E51" s="54">
        <f t="shared" si="23"/>
        <v>0</v>
      </c>
      <c r="F51" s="54">
        <f t="shared" si="23"/>
        <v>0</v>
      </c>
      <c r="G51" s="54">
        <f t="shared" si="23"/>
        <v>0</v>
      </c>
      <c r="H51" s="54">
        <f t="shared" si="23"/>
        <v>0</v>
      </c>
      <c r="I51" s="54">
        <f t="shared" si="23"/>
        <v>0</v>
      </c>
      <c r="J51" s="54">
        <f t="shared" si="23"/>
        <v>0</v>
      </c>
      <c r="K51" s="54">
        <f t="shared" si="23"/>
        <v>0</v>
      </c>
      <c r="L51" s="54">
        <f t="shared" si="23"/>
        <v>0</v>
      </c>
      <c r="M51" s="54">
        <f t="shared" si="23"/>
        <v>0</v>
      </c>
      <c r="N51" s="54">
        <f t="shared" si="23"/>
        <v>0</v>
      </c>
      <c r="O51" s="54">
        <f t="shared" si="23"/>
        <v>0</v>
      </c>
      <c r="P51" s="55">
        <f t="shared" si="23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4">(C45*108%)*$A$54</f>
        <v>0</v>
      </c>
      <c r="D54" s="60">
        <f t="shared" si="24"/>
        <v>0</v>
      </c>
      <c r="E54" s="61" t="s">
        <v>84</v>
      </c>
      <c r="F54" s="60">
        <f t="shared" ref="F54:I54" si="25">(F45*108%)*$A$54</f>
        <v>0</v>
      </c>
      <c r="G54" s="60">
        <f t="shared" si="25"/>
        <v>0</v>
      </c>
      <c r="H54" s="60">
        <f t="shared" si="25"/>
        <v>0</v>
      </c>
      <c r="I54" s="60">
        <f t="shared" si="25"/>
        <v>0</v>
      </c>
      <c r="J54" s="61" t="s">
        <v>84</v>
      </c>
      <c r="K54" s="60">
        <f t="shared" ref="K54:P54" si="26">(K45*108%)*$A$54</f>
        <v>0</v>
      </c>
      <c r="L54" s="60">
        <f t="shared" si="26"/>
        <v>0</v>
      </c>
      <c r="M54" s="60">
        <f t="shared" si="26"/>
        <v>0</v>
      </c>
      <c r="N54" s="60">
        <f t="shared" si="26"/>
        <v>0</v>
      </c>
      <c r="O54" s="60">
        <v>0</v>
      </c>
      <c r="P54" s="62">
        <f t="shared" si="26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500-000000000000}">
      <formula1>artiesten</formula1>
    </dataValidation>
    <dataValidation type="list" allowBlank="1" showErrorMessage="1" sqref="B5" xr:uid="{00000000-0002-0000-05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248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 t="shared" ref="C39:E39" si="3">MAX(0,IF((C37+C38)&gt;0,((C37+C38)*108%)*($B$27+$B$28+$B$29)-(($B$30+$B$31+$B$32)*(C$35+C$36)),0))</f>
        <v>0</v>
      </c>
      <c r="D39" s="24">
        <f t="shared" si="3"/>
        <v>0</v>
      </c>
      <c r="E39" s="24">
        <f t="shared" si="3"/>
        <v>0</v>
      </c>
      <c r="F39" s="24">
        <f t="shared" ref="F39:N39" si="4">MAX(0,IF((F37+F38)&gt;0,((F37+F38)*108%)*($B$27+$B$28+$B$29)-(($B$30+$B$32)*(F$35+F$36)),0))</f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45">
        <f t="shared" si="4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5">$B23*(C35+C36)</f>
        <v>0</v>
      </c>
      <c r="D40" s="44">
        <f t="shared" si="5"/>
        <v>0</v>
      </c>
      <c r="E40" s="44">
        <f t="shared" si="5"/>
        <v>0</v>
      </c>
      <c r="F40" s="44">
        <f t="shared" si="5"/>
        <v>0</v>
      </c>
      <c r="G40" s="44">
        <f t="shared" si="5"/>
        <v>0</v>
      </c>
      <c r="H40" s="44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44">
        <f t="shared" si="5"/>
        <v>0</v>
      </c>
      <c r="M40" s="44">
        <f t="shared" si="5"/>
        <v>0</v>
      </c>
      <c r="N40" s="46">
        <f t="shared" si="5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6">$B24*(C35+C36)</f>
        <v>0</v>
      </c>
      <c r="D41" s="24">
        <f t="shared" si="6"/>
        <v>0</v>
      </c>
      <c r="E41" s="24">
        <f t="shared" si="6"/>
        <v>0</v>
      </c>
      <c r="F41" s="24">
        <f t="shared" si="6"/>
        <v>0</v>
      </c>
      <c r="G41" s="24">
        <f t="shared" si="6"/>
        <v>0</v>
      </c>
      <c r="H41" s="24">
        <f t="shared" si="6"/>
        <v>0</v>
      </c>
      <c r="I41" s="24">
        <f t="shared" si="6"/>
        <v>0</v>
      </c>
      <c r="J41" s="24">
        <f t="shared" si="6"/>
        <v>0</v>
      </c>
      <c r="K41" s="24">
        <f t="shared" si="6"/>
        <v>0</v>
      </c>
      <c r="L41" s="24">
        <f t="shared" si="6"/>
        <v>0</v>
      </c>
      <c r="M41" s="24">
        <f t="shared" si="6"/>
        <v>0</v>
      </c>
      <c r="N41" s="45">
        <f t="shared" si="6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7">$B25*(C35+C36)</f>
        <v>0</v>
      </c>
      <c r="D42" s="49">
        <f t="shared" si="7"/>
        <v>0</v>
      </c>
      <c r="E42" s="49">
        <f t="shared" si="7"/>
        <v>0</v>
      </c>
      <c r="F42" s="49">
        <f t="shared" si="7"/>
        <v>0</v>
      </c>
      <c r="G42" s="49">
        <f t="shared" si="7"/>
        <v>0</v>
      </c>
      <c r="H42" s="49">
        <f t="shared" si="7"/>
        <v>0</v>
      </c>
      <c r="I42" s="49">
        <f t="shared" si="7"/>
        <v>0</v>
      </c>
      <c r="J42" s="49">
        <f t="shared" si="7"/>
        <v>0</v>
      </c>
      <c r="K42" s="49">
        <f t="shared" si="7"/>
        <v>0</v>
      </c>
      <c r="L42" s="49">
        <f t="shared" si="7"/>
        <v>0</v>
      </c>
      <c r="M42" s="49">
        <f t="shared" si="7"/>
        <v>0</v>
      </c>
      <c r="N42" s="51">
        <f t="shared" si="7"/>
        <v>0</v>
      </c>
    </row>
    <row r="43" spans="1:26" ht="12" customHeight="1" x14ac:dyDescent="0.2">
      <c r="B43" s="52">
        <f t="shared" ref="B43:N43" si="8">SUM(B37:B42)</f>
        <v>0</v>
      </c>
      <c r="C43" s="53">
        <f t="shared" si="8"/>
        <v>0</v>
      </c>
      <c r="D43" s="54">
        <f t="shared" si="8"/>
        <v>0</v>
      </c>
      <c r="E43" s="54">
        <f t="shared" si="8"/>
        <v>0</v>
      </c>
      <c r="F43" s="54">
        <f t="shared" si="8"/>
        <v>0</v>
      </c>
      <c r="G43" s="54">
        <f t="shared" si="8"/>
        <v>0</v>
      </c>
      <c r="H43" s="54">
        <f t="shared" si="8"/>
        <v>0</v>
      </c>
      <c r="I43" s="54">
        <f t="shared" si="8"/>
        <v>0</v>
      </c>
      <c r="J43" s="54">
        <f t="shared" si="8"/>
        <v>0</v>
      </c>
      <c r="K43" s="54">
        <f t="shared" si="8"/>
        <v>0</v>
      </c>
      <c r="L43" s="54">
        <f t="shared" si="8"/>
        <v>0</v>
      </c>
      <c r="M43" s="54">
        <f t="shared" si="8"/>
        <v>0</v>
      </c>
      <c r="N43" s="55">
        <f t="shared" si="8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9">(C37*108%)*$A$46</f>
        <v>0</v>
      </c>
      <c r="D46" s="60">
        <f t="shared" si="9"/>
        <v>0</v>
      </c>
      <c r="E46" s="60">
        <f t="shared" si="9"/>
        <v>0</v>
      </c>
      <c r="F46" s="60">
        <f t="shared" si="9"/>
        <v>0</v>
      </c>
      <c r="G46" s="60">
        <f t="shared" si="9"/>
        <v>0</v>
      </c>
      <c r="H46" s="60">
        <f t="shared" si="9"/>
        <v>0</v>
      </c>
      <c r="I46" s="60">
        <f t="shared" si="9"/>
        <v>0</v>
      </c>
      <c r="J46" s="60">
        <f t="shared" si="9"/>
        <v>0</v>
      </c>
      <c r="K46" s="60">
        <f t="shared" si="9"/>
        <v>0</v>
      </c>
      <c r="L46" s="60">
        <f t="shared" si="9"/>
        <v>0</v>
      </c>
      <c r="M46" s="60">
        <f t="shared" si="9"/>
        <v>0</v>
      </c>
      <c r="N46" s="62">
        <f t="shared" si="9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600-000000000000}">
      <formula1>artiesten</formula1>
    </dataValidation>
    <dataValidation type="list" allowBlank="1" showErrorMessage="1" sqref="B5" xr:uid="{00000000-0002-0000-06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6.5" customWidth="1"/>
    <col min="2" max="2" width="10.875" customWidth="1"/>
    <col min="3" max="3" width="15.125" customWidth="1"/>
    <col min="4" max="4" width="14" customWidth="1"/>
    <col min="5" max="26" width="10.875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249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E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>MAX(0,IF((F32)&gt;0,((F32)*108%)*($B$23+$B$24+$B$25)-((($B$26+$B28)*F31)),0))</f>
        <v>0</v>
      </c>
      <c r="G33" s="24">
        <f>MAX(0,IF((G32)&gt;0,((G32)*108%)*($B$23+$B$24+$B$25)-((($B$26+$B28)*G31)),0))</f>
        <v>0</v>
      </c>
      <c r="H33" s="24">
        <f>MAX(0,IF((H32)&gt;0,((H32)*108%)*($B$23+$B$24+$B$25)-((($B$26+$B28)*H31)),0))</f>
        <v>0</v>
      </c>
      <c r="I33" s="24">
        <f>MAX(0,IF((I32)&gt;0,((I32)*108%)*($B$23+$B$24+$B$25)-((($B$26+$B28)*I31)),0))</f>
        <v>0</v>
      </c>
      <c r="J33" s="24">
        <f>MAX(0,IF((J32)&gt;0,((J32)*108%)*($B$23+$B$24+$B$25)-((($B$26+$B28)*J31)),0))</f>
        <v>0</v>
      </c>
      <c r="K33" s="24">
        <f>MAX(0,IF((K32)&gt;0,((K32)*108%)*($B$23+$B$24+$B$25)-((($B$26++$B28)*K31)),0))</f>
        <v>0</v>
      </c>
      <c r="L33" s="24">
        <f>MAX(0,IF((L32)&gt;0,((L32)*108%)*($B$23+$B$24+$B$25)-((($B$26+$B28)*L31)),0))</f>
        <v>0</v>
      </c>
      <c r="M33" s="24">
        <f>MAX(0,IF((M32)&gt;0,((M32)*108%)*($B$23+$B$24+$B$25)-((($B$26+$B28)*M31)),0))</f>
        <v>0</v>
      </c>
      <c r="N33" s="45">
        <f>MAX(0,IF((N32)&gt;0,((N32)*108%)*($B$23+$B$24+$B$25)-((($B$26+$B28)*N31)),0))</f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700-000000000000}">
      <formula1>artiesten</formula1>
    </dataValidation>
    <dataValidation type="list" allowBlank="1" showErrorMessage="1" sqref="B5" xr:uid="{00000000-0002-0000-0700-000001000000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00000000-0002-0000-0800-000000000000}">
      <formula1>artiesten</formula1>
    </dataValidation>
    <dataValidation type="list" allowBlank="1" showErrorMessage="1" sqref="B5" xr:uid="{00000000-0002-0000-0800-000001000000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3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3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ref="G44:I44" si="11">F44</f>
        <v>0</v>
      </c>
      <c r="H44" s="24">
        <f t="shared" si="11"/>
        <v>0</v>
      </c>
      <c r="I44" s="24">
        <f t="shared" si="11"/>
        <v>0</v>
      </c>
      <c r="J44" s="44" t="s">
        <v>84</v>
      </c>
      <c r="K44" s="24">
        <f t="shared" si="8"/>
        <v>0</v>
      </c>
      <c r="L44" s="24">
        <f t="shared" ref="L44:N44" si="12">K44</f>
        <v>0</v>
      </c>
      <c r="M44" s="24">
        <f t="shared" si="12"/>
        <v>0</v>
      </c>
      <c r="N44" s="24">
        <f t="shared" si="12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3">+$B27+($B28*F$43)</f>
        <v>0</v>
      </c>
      <c r="G45" s="24">
        <f t="shared" si="13"/>
        <v>0</v>
      </c>
      <c r="H45" s="24">
        <f t="shared" si="13"/>
        <v>0</v>
      </c>
      <c r="I45" s="24">
        <f t="shared" si="13"/>
        <v>0</v>
      </c>
      <c r="J45" s="44" t="s">
        <v>84</v>
      </c>
      <c r="K45" s="24">
        <f t="shared" ref="K45:N45" si="14">+$B27+($B28*K$43)</f>
        <v>0</v>
      </c>
      <c r="L45" s="24">
        <f t="shared" si="14"/>
        <v>0</v>
      </c>
      <c r="M45" s="24">
        <f t="shared" si="14"/>
        <v>0</v>
      </c>
      <c r="N45" s="24">
        <f t="shared" si="14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5">MAX(0,IF((F44+F45)&gt;0,((F44+F45)*108%)*($B34+$B35+$B36)-($B37+$B38+$B39),0))</f>
        <v>0</v>
      </c>
      <c r="G46" s="24">
        <f t="shared" si="15"/>
        <v>0</v>
      </c>
      <c r="H46" s="24">
        <f t="shared" si="15"/>
        <v>0</v>
      </c>
      <c r="I46" s="24">
        <f t="shared" si="15"/>
        <v>0</v>
      </c>
      <c r="J46" s="44" t="s">
        <v>84</v>
      </c>
      <c r="K46" s="24">
        <f t="shared" ref="K46:N46" si="16">MAX(0,IF((K44+K45)&gt;0,((K44+K45)*108%)*($B34+$B35+$B36)-($B37+$B38+$B39),0))</f>
        <v>0</v>
      </c>
      <c r="L46" s="24">
        <f t="shared" si="16"/>
        <v>0</v>
      </c>
      <c r="M46" s="24">
        <f t="shared" si="16"/>
        <v>0</v>
      </c>
      <c r="N46" s="24">
        <f t="shared" si="16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7">$B29+($B30*C$43)</f>
        <v>0</v>
      </c>
      <c r="D47" s="44">
        <f t="shared" si="17"/>
        <v>0</v>
      </c>
      <c r="E47" s="44" t="s">
        <v>84</v>
      </c>
      <c r="F47" s="44">
        <f t="shared" ref="F47:I47" si="18">$B29+($B30*F$43)</f>
        <v>0</v>
      </c>
      <c r="G47" s="44">
        <f t="shared" si="18"/>
        <v>0</v>
      </c>
      <c r="H47" s="44">
        <f t="shared" si="18"/>
        <v>0</v>
      </c>
      <c r="I47" s="44">
        <f t="shared" si="18"/>
        <v>0</v>
      </c>
      <c r="J47" s="44" t="s">
        <v>84</v>
      </c>
      <c r="K47" s="44">
        <f t="shared" ref="K47:N47" si="19">$B29+($B30*K$43)</f>
        <v>0</v>
      </c>
      <c r="L47" s="44">
        <f t="shared" si="19"/>
        <v>0</v>
      </c>
      <c r="M47" s="44">
        <f t="shared" si="19"/>
        <v>0</v>
      </c>
      <c r="N47" s="44">
        <f t="shared" si="19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20">$B31*C$43</f>
        <v>0</v>
      </c>
      <c r="D48" s="24">
        <f t="shared" si="20"/>
        <v>0</v>
      </c>
      <c r="E48" s="44" t="s">
        <v>84</v>
      </c>
      <c r="F48" s="24">
        <f t="shared" ref="F48:I48" si="21">$B31*F$43</f>
        <v>0</v>
      </c>
      <c r="G48" s="24">
        <f t="shared" si="21"/>
        <v>0</v>
      </c>
      <c r="H48" s="24">
        <f t="shared" si="21"/>
        <v>0</v>
      </c>
      <c r="I48" s="24">
        <f t="shared" si="21"/>
        <v>0</v>
      </c>
      <c r="J48" s="44" t="s">
        <v>84</v>
      </c>
      <c r="K48" s="24">
        <f t="shared" ref="K48:N48" si="22">$B31*K$43</f>
        <v>0</v>
      </c>
      <c r="L48" s="24">
        <f t="shared" si="22"/>
        <v>0</v>
      </c>
      <c r="M48" s="24">
        <f t="shared" si="22"/>
        <v>0</v>
      </c>
      <c r="N48" s="24">
        <f t="shared" si="22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3">$B32</f>
        <v>0</v>
      </c>
      <c r="D49" s="49">
        <f t="shared" si="23"/>
        <v>0</v>
      </c>
      <c r="E49" s="50" t="s">
        <v>84</v>
      </c>
      <c r="F49" s="49">
        <f t="shared" ref="F49:I49" si="24">$B32</f>
        <v>0</v>
      </c>
      <c r="G49" s="49">
        <f t="shared" si="24"/>
        <v>0</v>
      </c>
      <c r="H49" s="49">
        <f t="shared" si="24"/>
        <v>0</v>
      </c>
      <c r="I49" s="49">
        <f t="shared" si="24"/>
        <v>0</v>
      </c>
      <c r="J49" s="50" t="s">
        <v>84</v>
      </c>
      <c r="K49" s="49">
        <f t="shared" ref="K49:N49" si="25">$B32</f>
        <v>0</v>
      </c>
      <c r="L49" s="49">
        <f t="shared" si="25"/>
        <v>0</v>
      </c>
      <c r="M49" s="49">
        <f t="shared" si="25"/>
        <v>0</v>
      </c>
      <c r="N49" s="49">
        <f t="shared" si="25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6">SUM(B44:B49)</f>
        <v>0</v>
      </c>
      <c r="C50" s="53">
        <f t="shared" si="26"/>
        <v>0</v>
      </c>
      <c r="D50" s="54">
        <f t="shared" si="26"/>
        <v>0</v>
      </c>
      <c r="E50" s="54">
        <f t="shared" si="26"/>
        <v>0</v>
      </c>
      <c r="F50" s="54">
        <f t="shared" si="26"/>
        <v>0</v>
      </c>
      <c r="G50" s="54">
        <f t="shared" si="26"/>
        <v>0</v>
      </c>
      <c r="H50" s="54">
        <f t="shared" si="26"/>
        <v>0</v>
      </c>
      <c r="I50" s="54">
        <f t="shared" si="26"/>
        <v>0</v>
      </c>
      <c r="J50" s="54">
        <f t="shared" si="26"/>
        <v>0</v>
      </c>
      <c r="K50" s="54">
        <f t="shared" si="26"/>
        <v>0</v>
      </c>
      <c r="L50" s="54">
        <f t="shared" si="26"/>
        <v>0</v>
      </c>
      <c r="M50" s="54">
        <f t="shared" si="26"/>
        <v>0</v>
      </c>
      <c r="N50" s="54">
        <f t="shared" si="26"/>
        <v>0</v>
      </c>
      <c r="O50" s="54">
        <f t="shared" si="26"/>
        <v>0</v>
      </c>
      <c r="P50" s="55">
        <f t="shared" si="26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7">(C44*108%)*$A$53</f>
        <v>0</v>
      </c>
      <c r="D53" s="60">
        <f t="shared" si="27"/>
        <v>0</v>
      </c>
      <c r="E53" s="61" t="s">
        <v>84</v>
      </c>
      <c r="F53" s="60">
        <f t="shared" ref="F53:I53" si="28">(F44*108%)*$A$53</f>
        <v>0</v>
      </c>
      <c r="G53" s="60">
        <f t="shared" si="28"/>
        <v>0</v>
      </c>
      <c r="H53" s="60">
        <f t="shared" si="28"/>
        <v>0</v>
      </c>
      <c r="I53" s="60">
        <f t="shared" si="28"/>
        <v>0</v>
      </c>
      <c r="J53" s="61" t="s">
        <v>84</v>
      </c>
      <c r="K53" s="60">
        <f t="shared" ref="K53:P53" si="29">(K44*108%)*$A$53</f>
        <v>0</v>
      </c>
      <c r="L53" s="60">
        <f t="shared" si="29"/>
        <v>0</v>
      </c>
      <c r="M53" s="60">
        <f t="shared" si="29"/>
        <v>0</v>
      </c>
      <c r="N53" s="60">
        <f t="shared" si="29"/>
        <v>0</v>
      </c>
      <c r="O53" s="60">
        <v>0</v>
      </c>
      <c r="P53" s="62">
        <f t="shared" si="29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900-000000000000}">
      <formula1>arbeiders</formula1>
    </dataValidation>
    <dataValidation type="list" allowBlank="1" showErrorMessage="1" sqref="B5" xr:uid="{00000000-0002-0000-09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A00-000000000000}">
      <formula1>arbeiders</formula1>
    </dataValidation>
    <dataValidation type="list" allowBlank="1" showErrorMessage="1" sqref="B5" xr:uid="{00000000-0002-0000-0A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Z1002"/>
  <sheetViews>
    <sheetView tabSelected="1" topLeftCell="A83" workbookViewId="0">
      <selection activeCell="B120" sqref="B120"/>
    </sheetView>
  </sheetViews>
  <sheetFormatPr defaultColWidth="14.5" defaultRowHeight="15" customHeight="1" x14ac:dyDescent="0.2"/>
  <cols>
    <col min="1" max="1" width="48.625" style="145" customWidth="1"/>
    <col min="2" max="2" width="30.875" style="145" customWidth="1"/>
    <col min="3" max="7" width="11" style="145" customWidth="1"/>
    <col min="8" max="8" width="1.5" style="145" customWidth="1"/>
    <col min="9" max="9" width="11" style="145" customWidth="1"/>
    <col min="10" max="10" width="11.875" style="145" customWidth="1"/>
    <col min="11" max="11" width="12.5" style="145" customWidth="1"/>
    <col min="12" max="12" width="1.5" style="145" customWidth="1"/>
    <col min="13" max="26" width="11" style="145" customWidth="1"/>
    <col min="27" max="16384" width="14.5" style="145"/>
  </cols>
  <sheetData>
    <row r="1" spans="1:26" ht="12" customHeight="1" x14ac:dyDescent="0.2">
      <c r="A1" s="87" t="s">
        <v>27</v>
      </c>
      <c r="B1" s="88" t="s">
        <v>136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2">
      <c r="A2" s="89" t="s">
        <v>137</v>
      </c>
      <c r="B2" s="4"/>
      <c r="C2" s="153" t="str">
        <f>'bediende 1A'!B3</f>
        <v xml:space="preserve"> </v>
      </c>
      <c r="D2" s="153" t="str">
        <f>'bediende 1B'!B3</f>
        <v xml:space="preserve"> </v>
      </c>
      <c r="E2" s="153" t="str">
        <f>'bediende 1C'!B3</f>
        <v xml:space="preserve"> </v>
      </c>
      <c r="F2" s="153" t="str">
        <f>'bediende 1D'!B3</f>
        <v xml:space="preserve"> </v>
      </c>
      <c r="G2" s="153" t="str">
        <f>'bediende 1E'!B3</f>
        <v xml:space="preserve"> 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2">
      <c r="A3" s="89" t="s">
        <v>138</v>
      </c>
      <c r="B3" s="4"/>
      <c r="C3" s="153" t="str">
        <f>'bediende 1A'!B4</f>
        <v xml:space="preserve"> </v>
      </c>
      <c r="D3" s="153" t="str">
        <f>'bediende 1B'!B4</f>
        <v xml:space="preserve"> </v>
      </c>
      <c r="E3" s="153" t="str">
        <f>'bediende 1C'!B4</f>
        <v xml:space="preserve"> </v>
      </c>
      <c r="F3" s="153" t="str">
        <f>'bediende 1D'!B4</f>
        <v xml:space="preserve"> </v>
      </c>
      <c r="G3" s="153" t="str">
        <f>'bediende 1E'!B4</f>
        <v xml:space="preserve"> 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">
      <c r="A4" s="89" t="s">
        <v>139</v>
      </c>
      <c r="B4" s="4"/>
      <c r="C4" s="154" t="str">
        <f>'bediende 1A'!B5</f>
        <v xml:space="preserve"> </v>
      </c>
      <c r="D4" s="154" t="str">
        <f>'bediende 1B'!B5</f>
        <v xml:space="preserve"> </v>
      </c>
      <c r="E4" s="154" t="str">
        <f>'bediende 1C'!B5</f>
        <v xml:space="preserve"> </v>
      </c>
      <c r="F4" s="154" t="str">
        <f>'bediende 1D'!B5</f>
        <v xml:space="preserve"> </v>
      </c>
      <c r="G4" s="154" t="str">
        <f>'bediende 1E'!B5</f>
        <v xml:space="preserve"> 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">
      <c r="A5" s="90" t="s">
        <v>140</v>
      </c>
      <c r="B5" s="91">
        <f t="shared" ref="B5:B9" si="0">SUM(C5:G5)</f>
        <v>0</v>
      </c>
      <c r="C5" s="92">
        <f>'bediende 1A'!B45+'bediende 1A'!B46</f>
        <v>0</v>
      </c>
      <c r="D5" s="93">
        <f>'bediende 1B'!B45+'bediende 1B'!B46</f>
        <v>0</v>
      </c>
      <c r="E5" s="93">
        <f>'bediende 1C'!B45+'bediende 1C'!B46</f>
        <v>0</v>
      </c>
      <c r="F5" s="93">
        <f>'bediende 1D'!B45+'bediende 1D'!B46</f>
        <v>0</v>
      </c>
      <c r="G5" s="94">
        <f>'bediende 1E'!B45+'bediende 1E'!B46</f>
        <v>0</v>
      </c>
    </row>
    <row r="6" spans="1:26" ht="12" customHeight="1" x14ac:dyDescent="0.2">
      <c r="A6" s="95" t="s">
        <v>141</v>
      </c>
      <c r="B6" s="96">
        <f t="shared" si="0"/>
        <v>0</v>
      </c>
      <c r="C6" s="97">
        <f>'bediende 1A'!B47</f>
        <v>0</v>
      </c>
      <c r="D6" s="98">
        <f>'bediende 1B'!B47</f>
        <v>0</v>
      </c>
      <c r="E6" s="98">
        <f>'bediende 1C'!B47</f>
        <v>0</v>
      </c>
      <c r="F6" s="98">
        <f>'bediende 1D'!B47</f>
        <v>0</v>
      </c>
      <c r="G6" s="99">
        <f>'bediende 1E'!B47</f>
        <v>0</v>
      </c>
    </row>
    <row r="7" spans="1:26" ht="12" customHeight="1" x14ac:dyDescent="0.2">
      <c r="A7" s="95" t="s">
        <v>142</v>
      </c>
      <c r="B7" s="96">
        <f t="shared" si="0"/>
        <v>0</v>
      </c>
      <c r="C7" s="97">
        <f>'bediende 1A'!B48</f>
        <v>0</v>
      </c>
      <c r="D7" s="98">
        <f>'bediende 1B'!B48</f>
        <v>0</v>
      </c>
      <c r="E7" s="98">
        <f>'bediende 1C'!B48</f>
        <v>0</v>
      </c>
      <c r="F7" s="98">
        <f>'bediende 1D'!B48</f>
        <v>0</v>
      </c>
      <c r="G7" s="99">
        <f>'bediende 1E'!B48</f>
        <v>0</v>
      </c>
    </row>
    <row r="8" spans="1:26" ht="12" customHeight="1" x14ac:dyDescent="0.2">
      <c r="A8" s="95" t="s">
        <v>143</v>
      </c>
      <c r="B8" s="96">
        <f t="shared" si="0"/>
        <v>0</v>
      </c>
      <c r="C8" s="97">
        <f>'bediende 1A'!B49</f>
        <v>0</v>
      </c>
      <c r="D8" s="98">
        <f>'bediende 1B'!B49</f>
        <v>0</v>
      </c>
      <c r="E8" s="98">
        <f>'bediende 1C'!B49</f>
        <v>0</v>
      </c>
      <c r="F8" s="98">
        <f>'bediende 1D'!B49</f>
        <v>0</v>
      </c>
      <c r="G8" s="99">
        <f>'bediende 1E'!B49</f>
        <v>0</v>
      </c>
    </row>
    <row r="9" spans="1:26" ht="12" customHeight="1" x14ac:dyDescent="0.2">
      <c r="A9" s="100" t="s">
        <v>144</v>
      </c>
      <c r="B9" s="101">
        <f t="shared" si="0"/>
        <v>0</v>
      </c>
      <c r="C9" s="102">
        <f>'bediende 1A'!B50</f>
        <v>0</v>
      </c>
      <c r="D9" s="103">
        <f>'bediende 1B'!B50</f>
        <v>0</v>
      </c>
      <c r="E9" s="103">
        <f>'bediende 1C'!B50</f>
        <v>0</v>
      </c>
      <c r="F9" s="103">
        <f>'bediende 1D'!B50</f>
        <v>0</v>
      </c>
      <c r="G9" s="104">
        <f>'bediende 1E'!B50</f>
        <v>0</v>
      </c>
    </row>
    <row r="10" spans="1:26" ht="12" customHeight="1" x14ac:dyDescent="0.2">
      <c r="A10" s="105" t="s">
        <v>145</v>
      </c>
      <c r="B10" s="91">
        <f t="shared" ref="B10:G10" si="1">SUM(B5:B9)</f>
        <v>0</v>
      </c>
      <c r="C10" s="106">
        <f t="shared" si="1"/>
        <v>0</v>
      </c>
      <c r="D10" s="107">
        <f t="shared" si="1"/>
        <v>0</v>
      </c>
      <c r="E10" s="107">
        <f t="shared" si="1"/>
        <v>0</v>
      </c>
      <c r="F10" s="107">
        <f t="shared" si="1"/>
        <v>0</v>
      </c>
      <c r="G10" s="108">
        <f t="shared" si="1"/>
        <v>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109" t="s">
        <v>92</v>
      </c>
      <c r="B11" s="110">
        <f>SUM(C11:G11)</f>
        <v>0</v>
      </c>
      <c r="C11" s="111">
        <f>'bediende 1A'!B54</f>
        <v>0</v>
      </c>
      <c r="D11" s="112">
        <f>'bediende 1B'!B54</f>
        <v>0</v>
      </c>
      <c r="E11" s="112">
        <f>'bediende 1C'!B54</f>
        <v>0</v>
      </c>
      <c r="F11" s="112">
        <f>'bediende 1D'!B54</f>
        <v>0</v>
      </c>
      <c r="G11" s="113">
        <f>'bediende 1E'!B54</f>
        <v>0</v>
      </c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spans="1:26" ht="12" customHeight="1" x14ac:dyDescent="0.2">
      <c r="A12" s="114"/>
      <c r="B12" s="115"/>
      <c r="C12" s="116"/>
      <c r="D12" s="116"/>
      <c r="E12" s="116"/>
      <c r="F12" s="116"/>
      <c r="G12" s="116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 spans="1:26" ht="12" customHeight="1" x14ac:dyDescent="0.2">
      <c r="A13" s="87" t="s">
        <v>27</v>
      </c>
      <c r="B13" s="88" t="s">
        <v>146</v>
      </c>
      <c r="C13" s="4"/>
      <c r="D13" s="4"/>
      <c r="E13" s="4"/>
      <c r="F13" s="4"/>
      <c r="G13" s="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 spans="1:26" ht="12" customHeight="1" x14ac:dyDescent="0.2">
      <c r="A14" s="89" t="s">
        <v>137</v>
      </c>
      <c r="B14" s="4"/>
      <c r="C14" s="155" t="str">
        <f>'bediende 2A'!B3</f>
        <v xml:space="preserve"> </v>
      </c>
      <c r="D14" s="155" t="str">
        <f>'bediende 2B'!B3</f>
        <v xml:space="preserve"> </v>
      </c>
      <c r="E14" s="155" t="str">
        <f>'bediende 2C'!B3</f>
        <v xml:space="preserve"> </v>
      </c>
      <c r="F14" s="155" t="str">
        <f>'bediende 2D'!B3</f>
        <v xml:space="preserve"> </v>
      </c>
      <c r="G14" s="155" t="str">
        <f>'bediende 2E'!B3</f>
        <v xml:space="preserve"> </v>
      </c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spans="1:26" ht="12" customHeight="1" x14ac:dyDescent="0.2">
      <c r="A15" s="89" t="s">
        <v>138</v>
      </c>
      <c r="B15" s="4"/>
      <c r="C15" s="155" t="str">
        <f>'bediende 2A'!B4</f>
        <v xml:space="preserve"> </v>
      </c>
      <c r="D15" s="155" t="str">
        <f>'bediende 2B'!B4</f>
        <v xml:space="preserve"> </v>
      </c>
      <c r="E15" s="155" t="str">
        <f>'bediende 2C'!B4</f>
        <v xml:space="preserve"> </v>
      </c>
      <c r="F15" s="155" t="str">
        <f>'bediende 2D'!B4</f>
        <v xml:space="preserve"> </v>
      </c>
      <c r="G15" s="155" t="str">
        <f>'bediende 2E'!B4</f>
        <v xml:space="preserve"> </v>
      </c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6" ht="12" customHeight="1" x14ac:dyDescent="0.2">
      <c r="A16" s="89" t="s">
        <v>139</v>
      </c>
      <c r="B16" s="4"/>
      <c r="C16" s="154" t="str">
        <f>'bediende 2A'!B5</f>
        <v xml:space="preserve"> </v>
      </c>
      <c r="D16" s="154" t="str">
        <f>'bediende 2B'!B5</f>
        <v xml:space="preserve"> </v>
      </c>
      <c r="E16" s="154" t="str">
        <f>'bediende 2C'!B5</f>
        <v xml:space="preserve"> </v>
      </c>
      <c r="F16" s="154" t="str">
        <f>'bediende 2D'!B5</f>
        <v xml:space="preserve"> </v>
      </c>
      <c r="G16" s="154" t="str">
        <f>'bediende 2E'!B5</f>
        <v xml:space="preserve"> </v>
      </c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 spans="1:26" ht="12" customHeight="1" x14ac:dyDescent="0.2">
      <c r="A17" s="90" t="s">
        <v>140</v>
      </c>
      <c r="B17" s="91">
        <f t="shared" ref="B17:B21" si="2">SUM(C17:G17)</f>
        <v>0</v>
      </c>
      <c r="C17" s="92">
        <f>'bediende 2A'!$B39+'bediende 2A'!$B40</f>
        <v>0</v>
      </c>
      <c r="D17" s="93">
        <f>'bediende 2B'!$B39+'bediende 2B'!$B40</f>
        <v>0</v>
      </c>
      <c r="E17" s="93">
        <f>'bediende 2C'!$B39+'bediende 2C'!$B40</f>
        <v>0</v>
      </c>
      <c r="F17" s="93">
        <f>'bediende 2D'!$B39+'bediende 2D'!$B40</f>
        <v>0</v>
      </c>
      <c r="G17" s="94">
        <f>'bediende 2E'!$B39+'bediende 2E'!$B40</f>
        <v>0</v>
      </c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 spans="1:26" ht="12" customHeight="1" x14ac:dyDescent="0.2">
      <c r="A18" s="95" t="s">
        <v>141</v>
      </c>
      <c r="B18" s="96">
        <f t="shared" si="2"/>
        <v>0</v>
      </c>
      <c r="C18" s="97">
        <f>'bediende 2A'!$B41</f>
        <v>0</v>
      </c>
      <c r="D18" s="98">
        <f>'bediende 2B'!$B41</f>
        <v>0</v>
      </c>
      <c r="E18" s="98">
        <f>'bediende 2C'!$B41</f>
        <v>0</v>
      </c>
      <c r="F18" s="98">
        <f>'bediende 2D'!$B41</f>
        <v>0</v>
      </c>
      <c r="G18" s="99">
        <f>'bediende 2E'!$B41</f>
        <v>0</v>
      </c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spans="1:26" ht="12" customHeight="1" x14ac:dyDescent="0.2">
      <c r="A19" s="95" t="s">
        <v>142</v>
      </c>
      <c r="B19" s="96">
        <f t="shared" si="2"/>
        <v>0</v>
      </c>
      <c r="C19" s="97">
        <f>'bediende 2A'!$B42</f>
        <v>0</v>
      </c>
      <c r="D19" s="98">
        <f>'bediende 2B'!$B42</f>
        <v>0</v>
      </c>
      <c r="E19" s="98">
        <f>'bediende 2C'!$B42</f>
        <v>0</v>
      </c>
      <c r="F19" s="98">
        <f>'bediende 2D'!$B42</f>
        <v>0</v>
      </c>
      <c r="G19" s="99">
        <f>'bediende 2E'!$B42</f>
        <v>0</v>
      </c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spans="1:26" ht="12" customHeight="1" x14ac:dyDescent="0.2">
      <c r="A20" s="95" t="s">
        <v>143</v>
      </c>
      <c r="B20" s="96">
        <f t="shared" si="2"/>
        <v>0</v>
      </c>
      <c r="C20" s="97">
        <f>'bediende 2A'!$B43</f>
        <v>0</v>
      </c>
      <c r="D20" s="98">
        <f>'bediende 2B'!$B43</f>
        <v>0</v>
      </c>
      <c r="E20" s="98">
        <f>'bediende 2C'!$B43</f>
        <v>0</v>
      </c>
      <c r="F20" s="98">
        <f>'bediende 2D'!$B43</f>
        <v>0</v>
      </c>
      <c r="G20" s="99">
        <f>'bediende 2E'!$B43</f>
        <v>0</v>
      </c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spans="1:26" ht="12" customHeight="1" x14ac:dyDescent="0.2">
      <c r="A21" s="100" t="s">
        <v>144</v>
      </c>
      <c r="B21" s="101">
        <f t="shared" si="2"/>
        <v>0</v>
      </c>
      <c r="C21" s="102">
        <f>'bediende 2A'!$B44</f>
        <v>0</v>
      </c>
      <c r="D21" s="103">
        <f>'bediende 2B'!$B44</f>
        <v>0</v>
      </c>
      <c r="E21" s="103">
        <f>'bediende 2C'!$B44</f>
        <v>0</v>
      </c>
      <c r="F21" s="103">
        <f>'bediende 2D'!$B44</f>
        <v>0</v>
      </c>
      <c r="G21" s="104">
        <f>'bediende 2E'!$B44</f>
        <v>0</v>
      </c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spans="1:26" ht="12" customHeight="1" x14ac:dyDescent="0.2">
      <c r="A22" s="105" t="s">
        <v>145</v>
      </c>
      <c r="B22" s="91">
        <f t="shared" ref="B22:G22" si="3">SUM(B17:B21)</f>
        <v>0</v>
      </c>
      <c r="C22" s="106">
        <f t="shared" si="3"/>
        <v>0</v>
      </c>
      <c r="D22" s="107">
        <f t="shared" si="3"/>
        <v>0</v>
      </c>
      <c r="E22" s="107">
        <f t="shared" si="3"/>
        <v>0</v>
      </c>
      <c r="F22" s="107">
        <f t="shared" si="3"/>
        <v>0</v>
      </c>
      <c r="G22" s="108">
        <f t="shared" si="3"/>
        <v>0</v>
      </c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spans="1:26" ht="12" customHeight="1" x14ac:dyDescent="0.2">
      <c r="A23" s="109" t="s">
        <v>92</v>
      </c>
      <c r="B23" s="110">
        <f>SUM(C23:G23)</f>
        <v>0</v>
      </c>
      <c r="C23" s="111">
        <f>'bediende 2A'!$B48</f>
        <v>0</v>
      </c>
      <c r="D23" s="112">
        <f>'bediende 2B'!$B48</f>
        <v>0</v>
      </c>
      <c r="E23" s="112">
        <f>'bediende 2C'!$B48</f>
        <v>0</v>
      </c>
      <c r="F23" s="112">
        <f>'bediende 2D'!$B48</f>
        <v>0</v>
      </c>
      <c r="G23" s="113">
        <f>'bediende 2E'!$B48</f>
        <v>0</v>
      </c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spans="1:26" ht="12" customHeight="1" x14ac:dyDescent="0.2">
      <c r="B24" s="15"/>
    </row>
    <row r="25" spans="1:26" ht="12" customHeight="1" x14ac:dyDescent="0.2">
      <c r="A25" s="87" t="s">
        <v>27</v>
      </c>
      <c r="B25" s="88" t="s">
        <v>147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">
      <c r="A26" s="89" t="s">
        <v>137</v>
      </c>
      <c r="B26" s="4"/>
      <c r="C26" s="153" t="str">
        <f>'kunstenaar 3A'!B3</f>
        <v xml:space="preserve"> </v>
      </c>
      <c r="D26" s="153" t="str">
        <f>'kunstenaar 3B'!B3</f>
        <v xml:space="preserve"> </v>
      </c>
      <c r="E26" s="153" t="str">
        <f>'kunstenaar 3C'!B3</f>
        <v xml:space="preserve"> </v>
      </c>
      <c r="F26" s="153" t="str">
        <f>'kunstenaar 3D'!B3</f>
        <v xml:space="preserve"> </v>
      </c>
      <c r="G26" s="153" t="str">
        <f>'kunstenaar 3E'!B3</f>
        <v xml:space="preserve"> 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">
      <c r="A27" s="89" t="s">
        <v>138</v>
      </c>
      <c r="B27" s="4"/>
      <c r="C27" s="153" t="str">
        <f>'kunstenaar 3A'!B4</f>
        <v xml:space="preserve"> </v>
      </c>
      <c r="D27" s="153" t="str">
        <f>'kunstenaar 3B'!B4</f>
        <v xml:space="preserve"> </v>
      </c>
      <c r="E27" s="153" t="str">
        <f>'kunstenaar 3C'!B4</f>
        <v xml:space="preserve"> </v>
      </c>
      <c r="F27" s="153" t="str">
        <f>'kunstenaar 3D'!B4</f>
        <v xml:space="preserve"> </v>
      </c>
      <c r="G27" s="153" t="str">
        <f>'kunstenaar 3E'!B4</f>
        <v xml:space="preserve"> 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">
      <c r="A28" s="89" t="s">
        <v>139</v>
      </c>
      <c r="B28" s="4"/>
      <c r="C28" s="153" t="str">
        <f>'kunstenaar 3A'!B5</f>
        <v xml:space="preserve"> </v>
      </c>
      <c r="D28" s="153" t="str">
        <f>'kunstenaar 3B'!B5</f>
        <v xml:space="preserve"> </v>
      </c>
      <c r="E28" s="153" t="str">
        <f>'kunstenaar 3C'!B5</f>
        <v xml:space="preserve"> </v>
      </c>
      <c r="F28" s="153" t="str">
        <f>'kunstenaar 3D'!B5</f>
        <v xml:space="preserve"> </v>
      </c>
      <c r="G28" s="153" t="str">
        <f>'kunstenaar 3E'!B5</f>
        <v xml:space="preserve"> 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">
      <c r="A29" s="90" t="s">
        <v>140</v>
      </c>
      <c r="B29" s="117">
        <f t="shared" ref="B29:B33" si="4">SUM(C29:G29)</f>
        <v>0</v>
      </c>
      <c r="C29" s="93">
        <f>'kunstenaar 3A'!B45+'kunstenaar 3A'!B46</f>
        <v>0</v>
      </c>
      <c r="D29" s="93">
        <f>'kunstenaar 3B'!B45+'kunstenaar 3B'!B46</f>
        <v>0</v>
      </c>
      <c r="E29" s="93">
        <f>'kunstenaar 3C'!B45+'kunstenaar 3C'!B46</f>
        <v>0</v>
      </c>
      <c r="F29" s="93">
        <f>'kunstenaar 3D'!B45+'kunstenaar 3D'!B46</f>
        <v>0</v>
      </c>
      <c r="G29" s="94">
        <f>'kunstenaar 3E'!B45+'kunstenaar 3E'!B46</f>
        <v>0</v>
      </c>
    </row>
    <row r="30" spans="1:26" ht="12" customHeight="1" x14ac:dyDescent="0.2">
      <c r="A30" s="95" t="s">
        <v>141</v>
      </c>
      <c r="B30" s="118">
        <f t="shared" si="4"/>
        <v>0</v>
      </c>
      <c r="C30" s="98">
        <f>'kunstenaar 3A'!B47</f>
        <v>0</v>
      </c>
      <c r="D30" s="98">
        <f>'kunstenaar 3B'!B47</f>
        <v>0</v>
      </c>
      <c r="E30" s="98">
        <f>'kunstenaar 3C'!B47</f>
        <v>0</v>
      </c>
      <c r="F30" s="98">
        <f>'kunstenaar 3D'!B47</f>
        <v>0</v>
      </c>
      <c r="G30" s="99">
        <f>'kunstenaar 3E'!B47</f>
        <v>0</v>
      </c>
    </row>
    <row r="31" spans="1:26" ht="12" customHeight="1" x14ac:dyDescent="0.2">
      <c r="A31" s="95" t="s">
        <v>142</v>
      </c>
      <c r="B31" s="118">
        <f t="shared" si="4"/>
        <v>0</v>
      </c>
      <c r="C31" s="98">
        <f>'kunstenaar 3A'!B48</f>
        <v>0</v>
      </c>
      <c r="D31" s="98">
        <f>'kunstenaar 3B'!B48</f>
        <v>0</v>
      </c>
      <c r="E31" s="98">
        <f>'kunstenaar 3C'!B48</f>
        <v>0</v>
      </c>
      <c r="F31" s="98">
        <f>'kunstenaar 3D'!B48</f>
        <v>0</v>
      </c>
      <c r="G31" s="99">
        <f>'kunstenaar 3E'!B48</f>
        <v>0</v>
      </c>
    </row>
    <row r="32" spans="1:26" ht="12" customHeight="1" x14ac:dyDescent="0.2">
      <c r="A32" s="95" t="s">
        <v>143</v>
      </c>
      <c r="B32" s="118">
        <f t="shared" si="4"/>
        <v>0</v>
      </c>
      <c r="C32" s="98">
        <f>'kunstenaar 3A'!B49</f>
        <v>0</v>
      </c>
      <c r="D32" s="98">
        <f>'kunstenaar 3B'!B49</f>
        <v>0</v>
      </c>
      <c r="E32" s="98">
        <f>'kunstenaar 3C'!B49</f>
        <v>0</v>
      </c>
      <c r="F32" s="98">
        <f>'kunstenaar 3D'!B49</f>
        <v>0</v>
      </c>
      <c r="G32" s="99">
        <f>'kunstenaar 3E'!B49</f>
        <v>0</v>
      </c>
    </row>
    <row r="33" spans="1:26" ht="12" customHeight="1" x14ac:dyDescent="0.2">
      <c r="A33" s="95" t="s">
        <v>144</v>
      </c>
      <c r="B33" s="118">
        <f t="shared" si="4"/>
        <v>0</v>
      </c>
      <c r="C33" s="98">
        <f>'kunstenaar 3A'!B50</f>
        <v>0</v>
      </c>
      <c r="D33" s="98">
        <f>'kunstenaar 3B'!B50</f>
        <v>0</v>
      </c>
      <c r="E33" s="98">
        <f>'kunstenaar 3C'!B50</f>
        <v>0</v>
      </c>
      <c r="F33" s="98">
        <f>'kunstenaar 3D'!B50</f>
        <v>0</v>
      </c>
      <c r="G33" s="99">
        <f>'kunstenaar 3E'!B50</f>
        <v>0</v>
      </c>
    </row>
    <row r="34" spans="1:26" ht="12" customHeight="1" x14ac:dyDescent="0.2">
      <c r="A34" s="119" t="s">
        <v>145</v>
      </c>
      <c r="B34" s="107">
        <f t="shared" ref="B34:G34" si="5">SUM(B29:B33)</f>
        <v>0</v>
      </c>
      <c r="C34" s="107">
        <f t="shared" si="5"/>
        <v>0</v>
      </c>
      <c r="D34" s="107">
        <f t="shared" si="5"/>
        <v>0</v>
      </c>
      <c r="E34" s="107">
        <f t="shared" si="5"/>
        <v>0</v>
      </c>
      <c r="F34" s="107">
        <f t="shared" si="5"/>
        <v>0</v>
      </c>
      <c r="G34" s="108">
        <f t="shared" si="5"/>
        <v>0</v>
      </c>
    </row>
    <row r="35" spans="1:26" ht="12" customHeight="1" x14ac:dyDescent="0.2">
      <c r="A35" s="109" t="s">
        <v>92</v>
      </c>
      <c r="B35" s="112">
        <f>SUM(C35:G35)</f>
        <v>0</v>
      </c>
      <c r="C35" s="120">
        <f>'kunstenaar 3A'!B54</f>
        <v>0</v>
      </c>
      <c r="D35" s="120">
        <f>'kunstenaar 3B'!B54</f>
        <v>0</v>
      </c>
      <c r="E35" s="120">
        <f>'kunstenaar 3C'!B54</f>
        <v>0</v>
      </c>
      <c r="F35" s="120">
        <f>'kunstenaar 3D'!B54</f>
        <v>0</v>
      </c>
      <c r="G35" s="121">
        <f>'kunstenaar 3E'!B54</f>
        <v>0</v>
      </c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</row>
    <row r="36" spans="1:26" ht="12" customHeight="1" x14ac:dyDescent="0.2">
      <c r="B36" s="15"/>
    </row>
    <row r="37" spans="1:26" ht="12" customHeight="1" x14ac:dyDescent="0.2">
      <c r="A37" s="87" t="s">
        <v>27</v>
      </c>
      <c r="B37" s="88" t="s">
        <v>148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">
      <c r="A38" s="89" t="s">
        <v>137</v>
      </c>
      <c r="B38" s="4"/>
      <c r="C38" s="153" t="str">
        <f>'kunstenaar 4A'!B3</f>
        <v xml:space="preserve"> </v>
      </c>
      <c r="D38" s="153" t="str">
        <f>'kunstenaar 4B'!B3</f>
        <v xml:space="preserve"> </v>
      </c>
      <c r="E38" s="153" t="str">
        <f>'kunstenaar 4C'!B3</f>
        <v xml:space="preserve"> </v>
      </c>
      <c r="F38" s="153" t="str">
        <f>'kunstenaar 4D'!B3</f>
        <v xml:space="preserve"> </v>
      </c>
      <c r="G38" s="153" t="str">
        <f>'kunstenaar 4E'!B3</f>
        <v xml:space="preserve"> 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">
      <c r="A39" s="89" t="s">
        <v>138</v>
      </c>
      <c r="B39" s="4"/>
      <c r="C39" s="153" t="str">
        <f>'kunstenaar 4A'!B4</f>
        <v xml:space="preserve"> </v>
      </c>
      <c r="D39" s="153" t="str">
        <f>'kunstenaar 4B'!B4</f>
        <v xml:space="preserve"> </v>
      </c>
      <c r="E39" s="153" t="str">
        <f>'kunstenaar 4C'!B4</f>
        <v xml:space="preserve"> </v>
      </c>
      <c r="F39" s="153" t="str">
        <f>'kunstenaar 4D'!B4</f>
        <v xml:space="preserve"> </v>
      </c>
      <c r="G39" s="153" t="str">
        <f>'kunstenaar 4E'!B4</f>
        <v xml:space="preserve"> 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">
      <c r="A40" s="89" t="s">
        <v>139</v>
      </c>
      <c r="B40" s="4"/>
      <c r="C40" s="153" t="str">
        <f>'kunstenaar 4A'!B5</f>
        <v xml:space="preserve"> </v>
      </c>
      <c r="D40" s="153" t="str">
        <f>'kunstenaar 4B'!B5</f>
        <v xml:space="preserve"> </v>
      </c>
      <c r="E40" s="153" t="str">
        <f>'kunstenaar 4C'!B5</f>
        <v xml:space="preserve"> </v>
      </c>
      <c r="F40" s="153" t="str">
        <f>'kunstenaar 4D'!B5</f>
        <v xml:space="preserve"> </v>
      </c>
      <c r="G40" s="153" t="str">
        <f>'kunstenaar 4E'!B5</f>
        <v xml:space="preserve"> 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">
      <c r="A41" s="90" t="s">
        <v>140</v>
      </c>
      <c r="B41" s="117">
        <f t="shared" ref="B41:B45" si="6">SUM(C41:G41)</f>
        <v>0</v>
      </c>
      <c r="C41" s="92">
        <f>'kunstenaar 4A'!$B37+'kunstenaar 4A'!$B38</f>
        <v>0</v>
      </c>
      <c r="D41" s="93">
        <f>'kunstenaar 4B'!$B37+'kunstenaar 4B'!$B38</f>
        <v>0</v>
      </c>
      <c r="E41" s="93">
        <f>'kunstenaar 4C'!$B37+'kunstenaar 4C'!$B38</f>
        <v>0</v>
      </c>
      <c r="F41" s="93">
        <f>'kunstenaar 4D'!$B37+'kunstenaar 4D'!$B38</f>
        <v>0</v>
      </c>
      <c r="G41" s="94">
        <f>'kunstenaar 4E'!$B37+'kunstenaar 4E'!$B38</f>
        <v>0</v>
      </c>
    </row>
    <row r="42" spans="1:26" ht="12" customHeight="1" x14ac:dyDescent="0.2">
      <c r="A42" s="95" t="s">
        <v>141</v>
      </c>
      <c r="B42" s="118">
        <f t="shared" si="6"/>
        <v>0</v>
      </c>
      <c r="C42" s="97">
        <f>'kunstenaar 4A'!$B39</f>
        <v>0</v>
      </c>
      <c r="D42" s="98">
        <f>'kunstenaar 4B'!$B39</f>
        <v>0</v>
      </c>
      <c r="E42" s="98">
        <f>'kunstenaar 4C'!$B39</f>
        <v>0</v>
      </c>
      <c r="F42" s="98">
        <f>'kunstenaar 4D'!$B39</f>
        <v>0</v>
      </c>
      <c r="G42" s="99">
        <f>'kunstenaar 4E'!$B39</f>
        <v>0</v>
      </c>
    </row>
    <row r="43" spans="1:26" ht="12" customHeight="1" x14ac:dyDescent="0.2">
      <c r="A43" s="95" t="s">
        <v>142</v>
      </c>
      <c r="B43" s="118">
        <f t="shared" si="6"/>
        <v>0</v>
      </c>
      <c r="C43" s="97">
        <f>'kunstenaar 4A'!$B40</f>
        <v>0</v>
      </c>
      <c r="D43" s="98">
        <f>'kunstenaar 4B'!$B40</f>
        <v>0</v>
      </c>
      <c r="E43" s="98">
        <f>'kunstenaar 4C'!$B40</f>
        <v>0</v>
      </c>
      <c r="F43" s="98">
        <f>'kunstenaar 4D'!$B40</f>
        <v>0</v>
      </c>
      <c r="G43" s="99">
        <f>'kunstenaar 4E'!$B40</f>
        <v>0</v>
      </c>
    </row>
    <row r="44" spans="1:26" ht="12" customHeight="1" x14ac:dyDescent="0.2">
      <c r="A44" s="95" t="s">
        <v>143</v>
      </c>
      <c r="B44" s="118">
        <f t="shared" si="6"/>
        <v>0</v>
      </c>
      <c r="C44" s="97">
        <f>'kunstenaar 4A'!$B41</f>
        <v>0</v>
      </c>
      <c r="D44" s="98">
        <f>'kunstenaar 4B'!$B41</f>
        <v>0</v>
      </c>
      <c r="E44" s="98">
        <f>'kunstenaar 4C'!$B41</f>
        <v>0</v>
      </c>
      <c r="F44" s="98">
        <f>'kunstenaar 4D'!$B41</f>
        <v>0</v>
      </c>
      <c r="G44" s="99">
        <f>'kunstenaar 4E'!$B41</f>
        <v>0</v>
      </c>
    </row>
    <row r="45" spans="1:26" ht="12" customHeight="1" x14ac:dyDescent="0.2">
      <c r="A45" s="95" t="s">
        <v>144</v>
      </c>
      <c r="B45" s="118">
        <f t="shared" si="6"/>
        <v>0</v>
      </c>
      <c r="C45" s="97">
        <f>'kunstenaar 4A'!$B42</f>
        <v>0</v>
      </c>
      <c r="D45" s="98">
        <f>'kunstenaar 4B'!$B42</f>
        <v>0</v>
      </c>
      <c r="E45" s="98">
        <f>'kunstenaar 4C'!$B42</f>
        <v>0</v>
      </c>
      <c r="F45" s="98">
        <f>'kunstenaar 4D'!$B42</f>
        <v>0</v>
      </c>
      <c r="G45" s="99">
        <f>'kunstenaar 4E'!$B42</f>
        <v>0</v>
      </c>
    </row>
    <row r="46" spans="1:26" ht="12" customHeight="1" x14ac:dyDescent="0.2">
      <c r="A46" s="119" t="s">
        <v>145</v>
      </c>
      <c r="B46" s="107">
        <f t="shared" ref="B46:G46" si="7">SUM(B41:B45)</f>
        <v>0</v>
      </c>
      <c r="C46" s="106">
        <f t="shared" si="7"/>
        <v>0</v>
      </c>
      <c r="D46" s="107">
        <f t="shared" si="7"/>
        <v>0</v>
      </c>
      <c r="E46" s="107">
        <f t="shared" si="7"/>
        <v>0</v>
      </c>
      <c r="F46" s="107">
        <f t="shared" si="7"/>
        <v>0</v>
      </c>
      <c r="G46" s="108">
        <f t="shared" si="7"/>
        <v>0</v>
      </c>
    </row>
    <row r="47" spans="1:26" ht="12" customHeight="1" x14ac:dyDescent="0.2">
      <c r="A47" s="109" t="s">
        <v>92</v>
      </c>
      <c r="B47" s="112">
        <f>SUM(C47:G47)</f>
        <v>0</v>
      </c>
      <c r="C47" s="123">
        <f>'kunstenaar 4A'!$B46</f>
        <v>0</v>
      </c>
      <c r="D47" s="120">
        <f>'kunstenaar 4B'!$B46</f>
        <v>0</v>
      </c>
      <c r="E47" s="120">
        <f>'kunstenaar 4C'!$B46</f>
        <v>0</v>
      </c>
      <c r="F47" s="120">
        <f>'kunstenaar 4D'!$B46</f>
        <v>0</v>
      </c>
      <c r="G47" s="121">
        <f>'kunstenaar 4E'!$B46</f>
        <v>0</v>
      </c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</row>
    <row r="48" spans="1:26" ht="12" customHeight="1" x14ac:dyDescent="0.2">
      <c r="A48" s="114"/>
      <c r="B48" s="116"/>
      <c r="C48" s="116"/>
      <c r="D48" s="116"/>
      <c r="E48" s="116"/>
      <c r="F48" s="116"/>
      <c r="G48" s="116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</row>
    <row r="49" spans="1:26" ht="12" customHeight="1" x14ac:dyDescent="0.2">
      <c r="A49" s="87" t="s">
        <v>27</v>
      </c>
      <c r="B49" s="88" t="s">
        <v>149</v>
      </c>
      <c r="C49" s="4"/>
      <c r="D49" s="4"/>
      <c r="E49" s="4"/>
      <c r="F49" s="4"/>
      <c r="G49" s="4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</row>
    <row r="50" spans="1:26" ht="12" customHeight="1" x14ac:dyDescent="0.2">
      <c r="A50" s="89" t="s">
        <v>137</v>
      </c>
      <c r="B50" s="4"/>
      <c r="C50" s="155" t="str">
        <f>'kunstenaar 5A'!B3</f>
        <v xml:space="preserve"> </v>
      </c>
      <c r="D50" s="155" t="str">
        <f>'kunstenaar 5B'!B3</f>
        <v xml:space="preserve"> </v>
      </c>
      <c r="E50" s="155" t="str">
        <f>'kunstenaar 5C'!B3</f>
        <v xml:space="preserve"> </v>
      </c>
      <c r="F50" s="155" t="str">
        <f>'kunstenaar 5D'!B3</f>
        <v xml:space="preserve"> </v>
      </c>
      <c r="G50" s="155" t="str">
        <f>'kunstenaar 5E'!B3</f>
        <v xml:space="preserve"> </v>
      </c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</row>
    <row r="51" spans="1:26" ht="12" customHeight="1" x14ac:dyDescent="0.2">
      <c r="A51" s="89" t="s">
        <v>138</v>
      </c>
      <c r="B51" s="4"/>
      <c r="C51" s="155" t="str">
        <f>'kunstenaar 5A'!B4</f>
        <v xml:space="preserve"> </v>
      </c>
      <c r="D51" s="155" t="str">
        <f>'kunstenaar 5B'!B4</f>
        <v xml:space="preserve"> </v>
      </c>
      <c r="E51" s="155" t="str">
        <f>'kunstenaar 5C'!B4</f>
        <v xml:space="preserve"> </v>
      </c>
      <c r="F51" s="155" t="str">
        <f>'kunstenaar 5D'!B4</f>
        <v xml:space="preserve"> </v>
      </c>
      <c r="G51" s="155" t="str">
        <f>'kunstenaar 5E'!B4</f>
        <v xml:space="preserve"> </v>
      </c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</row>
    <row r="52" spans="1:26" ht="12" customHeight="1" x14ac:dyDescent="0.2">
      <c r="A52" s="89" t="s">
        <v>139</v>
      </c>
      <c r="B52" s="4"/>
      <c r="C52" s="153" t="str">
        <f>'kunstenaar 5A'!B5</f>
        <v xml:space="preserve"> </v>
      </c>
      <c r="D52" s="153" t="str">
        <f>'kunstenaar 5B'!B5</f>
        <v xml:space="preserve"> </v>
      </c>
      <c r="E52" s="153" t="str">
        <f>'kunstenaar 5C'!B5</f>
        <v xml:space="preserve"> </v>
      </c>
      <c r="F52" s="153" t="str">
        <f>'kunstenaar 5D'!B5</f>
        <v xml:space="preserve"> </v>
      </c>
      <c r="G52" s="153" t="str">
        <f>'kunstenaar 5E'!B5</f>
        <v xml:space="preserve"> </v>
      </c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</row>
    <row r="53" spans="1:26" ht="12" customHeight="1" x14ac:dyDescent="0.2">
      <c r="A53" s="90" t="s">
        <v>140</v>
      </c>
      <c r="B53" s="117">
        <f t="shared" ref="B53:B54" si="8">SUM(C53:G53)</f>
        <v>0</v>
      </c>
      <c r="C53" s="93">
        <f>'kunstenaar 5A'!B32</f>
        <v>0</v>
      </c>
      <c r="D53" s="93">
        <f>'kunstenaar 5B'!B32</f>
        <v>0</v>
      </c>
      <c r="E53" s="93">
        <f>'kunstenaar 5C'!B32</f>
        <v>0</v>
      </c>
      <c r="F53" s="93">
        <f>'kunstenaar 5D'!B32</f>
        <v>0</v>
      </c>
      <c r="G53" s="94">
        <f>'kunstenaar 5E'!B32</f>
        <v>0</v>
      </c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</row>
    <row r="54" spans="1:26" ht="12" customHeight="1" x14ac:dyDescent="0.2">
      <c r="A54" s="95" t="s">
        <v>141</v>
      </c>
      <c r="B54" s="118">
        <f t="shared" si="8"/>
        <v>0</v>
      </c>
      <c r="C54" s="98">
        <f>'kunstenaar 5A'!B33</f>
        <v>0</v>
      </c>
      <c r="D54" s="98">
        <f>'kunstenaar 5B'!B33</f>
        <v>0</v>
      </c>
      <c r="E54" s="98">
        <f>'kunstenaar 5C'!B33</f>
        <v>0</v>
      </c>
      <c r="F54" s="98">
        <f>'kunstenaar 5D'!B33</f>
        <v>0</v>
      </c>
      <c r="G54" s="99">
        <f>'kunstenaar 5E'!B33</f>
        <v>0</v>
      </c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</row>
    <row r="55" spans="1:26" ht="12" customHeight="1" x14ac:dyDescent="0.2">
      <c r="A55" s="119" t="s">
        <v>145</v>
      </c>
      <c r="B55" s="107">
        <f t="shared" ref="B55:G55" si="9">SUM(B53:B54)</f>
        <v>0</v>
      </c>
      <c r="C55" s="107">
        <f t="shared" si="9"/>
        <v>0</v>
      </c>
      <c r="D55" s="107">
        <f t="shared" si="9"/>
        <v>0</v>
      </c>
      <c r="E55" s="107">
        <f t="shared" si="9"/>
        <v>0</v>
      </c>
      <c r="F55" s="107">
        <f t="shared" si="9"/>
        <v>0</v>
      </c>
      <c r="G55" s="108">
        <f t="shared" si="9"/>
        <v>0</v>
      </c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</row>
    <row r="56" spans="1:26" ht="12" customHeight="1" x14ac:dyDescent="0.2">
      <c r="A56" s="109" t="s">
        <v>92</v>
      </c>
      <c r="B56" s="112">
        <f>SUM(C56:G56)</f>
        <v>0</v>
      </c>
      <c r="C56" s="120">
        <f>'kunstenaar 5A'!B37</f>
        <v>0</v>
      </c>
      <c r="D56" s="120">
        <f>'kunstenaar 5B'!B37</f>
        <v>0</v>
      </c>
      <c r="E56" s="120">
        <f>'kunstenaar 5C'!B37</f>
        <v>0</v>
      </c>
      <c r="F56" s="120">
        <f>'kunstenaar 5D'!B37</f>
        <v>0</v>
      </c>
      <c r="G56" s="121">
        <f>'kunstenaar 5E'!B37</f>
        <v>0</v>
      </c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</row>
    <row r="57" spans="1:26" ht="12" customHeight="1" x14ac:dyDescent="0.2">
      <c r="A57" s="114"/>
      <c r="B57" s="116"/>
      <c r="C57" s="116"/>
      <c r="D57" s="116"/>
      <c r="E57" s="116"/>
      <c r="F57" s="116"/>
      <c r="G57" s="116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</row>
    <row r="58" spans="1:26" ht="12" customHeight="1" x14ac:dyDescent="0.2">
      <c r="A58" s="87" t="s">
        <v>27</v>
      </c>
      <c r="B58" s="88" t="s">
        <v>150</v>
      </c>
      <c r="C58" s="4"/>
      <c r="D58" s="4"/>
      <c r="E58" s="4"/>
      <c r="F58" s="4"/>
      <c r="G58" s="4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</row>
    <row r="59" spans="1:26" ht="12" customHeight="1" x14ac:dyDescent="0.2">
      <c r="A59" s="89" t="s">
        <v>137</v>
      </c>
      <c r="B59" s="4"/>
      <c r="C59" s="156" t="str">
        <f>'kunstenaar 6A'!B3</f>
        <v xml:space="preserve"> </v>
      </c>
      <c r="D59" s="156" t="str">
        <f>'kunstenaar 6B'!B3</f>
        <v xml:space="preserve"> </v>
      </c>
      <c r="E59" s="156" t="str">
        <f>'kunstenaar 6C'!B3</f>
        <v xml:space="preserve"> </v>
      </c>
      <c r="F59" s="156" t="str">
        <f>'kunstenaar 6D'!B3</f>
        <v xml:space="preserve"> </v>
      </c>
      <c r="G59" s="156" t="str">
        <f>'kunstenaar 6E'!B3</f>
        <v xml:space="preserve"> </v>
      </c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</row>
    <row r="60" spans="1:26" ht="12" customHeight="1" x14ac:dyDescent="0.2">
      <c r="A60" s="89" t="s">
        <v>138</v>
      </c>
      <c r="B60" s="4"/>
      <c r="C60" s="153" t="str">
        <f>'kunstenaar 6A'!B4</f>
        <v xml:space="preserve"> </v>
      </c>
      <c r="D60" s="153" t="str">
        <f>'kunstenaar 6B'!B4</f>
        <v xml:space="preserve"> </v>
      </c>
      <c r="E60" s="153" t="str">
        <f>'kunstenaar 6C'!B4</f>
        <v xml:space="preserve"> </v>
      </c>
      <c r="F60" s="153" t="str">
        <f>'kunstenaar 6D'!B4</f>
        <v xml:space="preserve"> </v>
      </c>
      <c r="G60" s="153" t="str">
        <f>'kunstenaar 6E'!B4</f>
        <v xml:space="preserve"> </v>
      </c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</row>
    <row r="61" spans="1:26" ht="12" customHeight="1" x14ac:dyDescent="0.2">
      <c r="A61" s="89" t="s">
        <v>139</v>
      </c>
      <c r="B61" s="4"/>
      <c r="C61" s="154" t="str">
        <f>'kunstenaar 6A'!B5</f>
        <v xml:space="preserve"> </v>
      </c>
      <c r="D61" s="154" t="str">
        <f>'kunstenaar 6B'!B5</f>
        <v xml:space="preserve"> </v>
      </c>
      <c r="E61" s="154" t="str">
        <f>'kunstenaar 6C'!B5</f>
        <v xml:space="preserve"> </v>
      </c>
      <c r="F61" s="154" t="str">
        <f>'kunstenaar 6D'!B5</f>
        <v xml:space="preserve"> </v>
      </c>
      <c r="G61" s="154" t="str">
        <f>'kunstenaar 6E'!B5</f>
        <v xml:space="preserve"> </v>
      </c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</row>
    <row r="62" spans="1:26" ht="12" customHeight="1" x14ac:dyDescent="0.2">
      <c r="A62" s="90" t="s">
        <v>140</v>
      </c>
      <c r="B62" s="91">
        <f t="shared" ref="B62:B66" si="10">SUM(C62:G62)</f>
        <v>0</v>
      </c>
      <c r="C62" s="92">
        <f>'kunstenaar 6A'!$B36+'kunstenaar 6A'!$B37</f>
        <v>0</v>
      </c>
      <c r="D62" s="93">
        <f>'kunstenaar 6B'!$B36+'kunstenaar 6B'!$B37</f>
        <v>0</v>
      </c>
      <c r="E62" s="93">
        <f>'kunstenaar 6C'!$B36+'kunstenaar 6C'!$B37</f>
        <v>0</v>
      </c>
      <c r="F62" s="93">
        <f>'kunstenaar 6D'!$B36+'kunstenaar 6D'!$B37</f>
        <v>0</v>
      </c>
      <c r="G62" s="94">
        <f>'kunstenaar 6E'!$B36+'kunstenaar 6E'!$B37</f>
        <v>0</v>
      </c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</row>
    <row r="63" spans="1:26" ht="12" customHeight="1" x14ac:dyDescent="0.2">
      <c r="A63" s="95" t="s">
        <v>141</v>
      </c>
      <c r="B63" s="96">
        <f t="shared" si="10"/>
        <v>0</v>
      </c>
      <c r="C63" s="97">
        <f>'kunstenaar 6A'!$B38</f>
        <v>0</v>
      </c>
      <c r="D63" s="98">
        <f>'kunstenaar 6B'!$B38</f>
        <v>0</v>
      </c>
      <c r="E63" s="98">
        <f>'kunstenaar 6C'!$B38</f>
        <v>0</v>
      </c>
      <c r="F63" s="98">
        <f>'kunstenaar 6D'!$B38</f>
        <v>0</v>
      </c>
      <c r="G63" s="99">
        <f>'kunstenaar 6E'!$B38</f>
        <v>0</v>
      </c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</row>
    <row r="64" spans="1:26" ht="12" customHeight="1" x14ac:dyDescent="0.2">
      <c r="A64" s="95" t="s">
        <v>142</v>
      </c>
      <c r="B64" s="96">
        <f t="shared" si="10"/>
        <v>0</v>
      </c>
      <c r="C64" s="97">
        <f>'kunstenaar 6A'!$B39</f>
        <v>0</v>
      </c>
      <c r="D64" s="98">
        <f>'kunstenaar 6B'!$B39</f>
        <v>0</v>
      </c>
      <c r="E64" s="98">
        <f>'kunstenaar 6C'!$B39</f>
        <v>0</v>
      </c>
      <c r="F64" s="98">
        <f>'kunstenaar 6D'!$B39</f>
        <v>0</v>
      </c>
      <c r="G64" s="99">
        <f>'kunstenaar 6E'!$B39</f>
        <v>0</v>
      </c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</row>
    <row r="65" spans="1:26" ht="12" customHeight="1" x14ac:dyDescent="0.2">
      <c r="A65" s="95" t="s">
        <v>143</v>
      </c>
      <c r="B65" s="96">
        <f t="shared" si="10"/>
        <v>0</v>
      </c>
      <c r="C65" s="97">
        <f>'kunstenaar 6A'!$B40</f>
        <v>0</v>
      </c>
      <c r="D65" s="98">
        <f>'kunstenaar 6B'!$B40</f>
        <v>0</v>
      </c>
      <c r="E65" s="98">
        <f>'kunstenaar 6C'!$B40</f>
        <v>0</v>
      </c>
      <c r="F65" s="98">
        <f>'kunstenaar 6D'!$B40</f>
        <v>0</v>
      </c>
      <c r="G65" s="99">
        <f>'kunstenaar 6E'!$B40</f>
        <v>0</v>
      </c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</row>
    <row r="66" spans="1:26" ht="12" customHeight="1" x14ac:dyDescent="0.2">
      <c r="A66" s="95" t="s">
        <v>144</v>
      </c>
      <c r="B66" s="96">
        <f t="shared" si="10"/>
        <v>0</v>
      </c>
      <c r="C66" s="97">
        <f>'kunstenaar 6A'!$B41</f>
        <v>0</v>
      </c>
      <c r="D66" s="98">
        <f>'kunstenaar 6B'!$B41</f>
        <v>0</v>
      </c>
      <c r="E66" s="98">
        <f>'kunstenaar 6C'!$B41</f>
        <v>0</v>
      </c>
      <c r="F66" s="98">
        <f>'kunstenaar 6D'!$B41</f>
        <v>0</v>
      </c>
      <c r="G66" s="99">
        <f>'kunstenaar 6E'!$B41</f>
        <v>0</v>
      </c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</row>
    <row r="67" spans="1:26" ht="12" customHeight="1" x14ac:dyDescent="0.2">
      <c r="A67" s="119" t="s">
        <v>145</v>
      </c>
      <c r="B67" s="106">
        <f t="shared" ref="B67:G67" si="11">SUM(B62:B66)</f>
        <v>0</v>
      </c>
      <c r="C67" s="106">
        <f t="shared" si="11"/>
        <v>0</v>
      </c>
      <c r="D67" s="107">
        <f t="shared" si="11"/>
        <v>0</v>
      </c>
      <c r="E67" s="107">
        <f t="shared" si="11"/>
        <v>0</v>
      </c>
      <c r="F67" s="107">
        <f t="shared" si="11"/>
        <v>0</v>
      </c>
      <c r="G67" s="108">
        <f t="shared" si="11"/>
        <v>0</v>
      </c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</row>
    <row r="68" spans="1:26" ht="12" customHeight="1" x14ac:dyDescent="0.2">
      <c r="A68" s="109" t="s">
        <v>92</v>
      </c>
      <c r="B68" s="111">
        <f>SUM(C68:G68)</f>
        <v>0</v>
      </c>
      <c r="C68" s="123">
        <f>'kunstenaar 6A'!$B45</f>
        <v>0</v>
      </c>
      <c r="D68" s="120">
        <f>'kunstenaar 6B'!$B45</f>
        <v>0</v>
      </c>
      <c r="E68" s="120">
        <f>'kunstenaar 6C'!$B45</f>
        <v>0</v>
      </c>
      <c r="F68" s="120">
        <f>'kunstenaar 6D'!$B45</f>
        <v>0</v>
      </c>
      <c r="G68" s="121">
        <f>'kunstenaar 6E'!$B45</f>
        <v>0</v>
      </c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</row>
    <row r="69" spans="1:26" ht="12" customHeight="1" x14ac:dyDescent="0.2">
      <c r="A69" s="114"/>
      <c r="B69" s="115"/>
      <c r="C69" s="116"/>
      <c r="D69" s="116"/>
      <c r="E69" s="116"/>
      <c r="F69" s="116"/>
      <c r="G69" s="116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spans="1:26" ht="12" customHeight="1" x14ac:dyDescent="0.2">
      <c r="A70" s="87" t="s">
        <v>27</v>
      </c>
      <c r="B70" s="88" t="s">
        <v>151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">
      <c r="A71" s="89" t="s">
        <v>137</v>
      </c>
      <c r="B71" s="4"/>
      <c r="C71" s="153" t="str">
        <f>'arbeider 7A'!B3</f>
        <v xml:space="preserve"> </v>
      </c>
      <c r="D71" s="153" t="str">
        <f>'arbeider 7B'!B3</f>
        <v xml:space="preserve"> </v>
      </c>
      <c r="E71" s="153" t="str">
        <f>'arbeider 7C'!B3</f>
        <v xml:space="preserve"> </v>
      </c>
      <c r="F71" s="153" t="str">
        <f>'arbeider 7D'!B3</f>
        <v xml:space="preserve"> </v>
      </c>
      <c r="G71" s="153" t="str">
        <f>'arbeider 7E'!B3</f>
        <v xml:space="preserve"> 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">
      <c r="A72" s="89" t="s">
        <v>138</v>
      </c>
      <c r="B72" s="4"/>
      <c r="C72" s="153" t="str">
        <f>'arbeider 7A'!B4</f>
        <v xml:space="preserve"> </v>
      </c>
      <c r="D72" s="153" t="str">
        <f>'arbeider 7B'!B4</f>
        <v xml:space="preserve"> </v>
      </c>
      <c r="E72" s="153" t="str">
        <f>'arbeider 7C'!B4</f>
        <v xml:space="preserve"> </v>
      </c>
      <c r="F72" s="153" t="str">
        <f>'arbeider 7D'!B4</f>
        <v xml:space="preserve"> </v>
      </c>
      <c r="G72" s="153" t="str">
        <f>'arbeider 7E'!B4</f>
        <v xml:space="preserve"> 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">
      <c r="A73" s="89" t="s">
        <v>139</v>
      </c>
      <c r="B73" s="4"/>
      <c r="C73" s="153" t="str">
        <f>'arbeider 7A'!B5</f>
        <v xml:space="preserve"> </v>
      </c>
      <c r="D73" s="153" t="str">
        <f>'arbeider 7B'!B5</f>
        <v xml:space="preserve"> </v>
      </c>
      <c r="E73" s="153" t="str">
        <f>'arbeider 7C'!B5</f>
        <v xml:space="preserve"> </v>
      </c>
      <c r="F73" s="153" t="str">
        <f>'arbeider 7D'!B5</f>
        <v xml:space="preserve"> </v>
      </c>
      <c r="G73" s="153" t="str">
        <f>'arbeider 7E'!B5</f>
        <v xml:space="preserve"> 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">
      <c r="A74" s="90" t="s">
        <v>140</v>
      </c>
      <c r="B74" s="91">
        <f t="shared" ref="B74:B78" si="12">SUM(C74:G74)</f>
        <v>0</v>
      </c>
      <c r="C74" s="92">
        <f>'arbeider 7A'!B44+'arbeider 7A'!B45</f>
        <v>0</v>
      </c>
      <c r="D74" s="93">
        <f>'arbeider 7B'!B44+'arbeider 7B'!B45</f>
        <v>0</v>
      </c>
      <c r="E74" s="93">
        <f>'arbeider 7C'!B44+'arbeider 7C'!B45</f>
        <v>0</v>
      </c>
      <c r="F74" s="93">
        <f>'arbeider 7D'!B44+'arbeider 7D'!B45</f>
        <v>0</v>
      </c>
      <c r="G74" s="94">
        <f>'arbeider 7E'!B44+'arbeider 7E'!B45</f>
        <v>0</v>
      </c>
    </row>
    <row r="75" spans="1:26" ht="12" customHeight="1" x14ac:dyDescent="0.2">
      <c r="A75" s="95" t="s">
        <v>141</v>
      </c>
      <c r="B75" s="96">
        <f t="shared" si="12"/>
        <v>0</v>
      </c>
      <c r="C75" s="97">
        <f>'arbeider 7A'!B46</f>
        <v>0</v>
      </c>
      <c r="D75" s="98">
        <f>'arbeider 7B'!B46</f>
        <v>0</v>
      </c>
      <c r="E75" s="98">
        <f>'arbeider 7C'!B46</f>
        <v>0</v>
      </c>
      <c r="F75" s="98">
        <f>'arbeider 7D'!B46</f>
        <v>0</v>
      </c>
      <c r="G75" s="99">
        <f>'arbeider 7E'!B46</f>
        <v>0</v>
      </c>
    </row>
    <row r="76" spans="1:26" ht="12" customHeight="1" x14ac:dyDescent="0.2">
      <c r="A76" s="95" t="s">
        <v>142</v>
      </c>
      <c r="B76" s="96">
        <f t="shared" si="12"/>
        <v>0</v>
      </c>
      <c r="C76" s="97">
        <f>'arbeider 7A'!B47</f>
        <v>0</v>
      </c>
      <c r="D76" s="98">
        <f>'arbeider 7B'!B47</f>
        <v>0</v>
      </c>
      <c r="E76" s="98">
        <f>'arbeider 7C'!B47</f>
        <v>0</v>
      </c>
      <c r="F76" s="98">
        <f>'arbeider 7D'!B47</f>
        <v>0</v>
      </c>
      <c r="G76" s="99">
        <f>'arbeider 7E'!B47</f>
        <v>0</v>
      </c>
    </row>
    <row r="77" spans="1:26" ht="12" customHeight="1" x14ac:dyDescent="0.2">
      <c r="A77" s="95" t="s">
        <v>143</v>
      </c>
      <c r="B77" s="96">
        <f t="shared" si="12"/>
        <v>0</v>
      </c>
      <c r="C77" s="97">
        <f>'arbeider 7A'!B48</f>
        <v>0</v>
      </c>
      <c r="D77" s="98">
        <f>'arbeider 7B'!B48</f>
        <v>0</v>
      </c>
      <c r="E77" s="98">
        <f>'arbeider 7C'!B48</f>
        <v>0</v>
      </c>
      <c r="F77" s="98">
        <f>'arbeider 7D'!B48</f>
        <v>0</v>
      </c>
      <c r="G77" s="99">
        <f>'arbeider 7E'!B48</f>
        <v>0</v>
      </c>
    </row>
    <row r="78" spans="1:26" ht="12" customHeight="1" x14ac:dyDescent="0.2">
      <c r="A78" s="95" t="s">
        <v>144</v>
      </c>
      <c r="B78" s="96">
        <f t="shared" si="12"/>
        <v>0</v>
      </c>
      <c r="C78" s="97">
        <f>'arbeider 7A'!B49</f>
        <v>0</v>
      </c>
      <c r="D78" s="98">
        <f>'arbeider 7B'!B49</f>
        <v>0</v>
      </c>
      <c r="E78" s="98">
        <f>'arbeider 7C'!B49</f>
        <v>0</v>
      </c>
      <c r="F78" s="98">
        <f>'arbeider 7D'!B49</f>
        <v>0</v>
      </c>
      <c r="G78" s="99">
        <f>'arbeider 7E'!B49</f>
        <v>0</v>
      </c>
    </row>
    <row r="79" spans="1:26" ht="12" customHeight="1" x14ac:dyDescent="0.2">
      <c r="A79" s="119" t="s">
        <v>145</v>
      </c>
      <c r="B79" s="106">
        <f t="shared" ref="B79:G79" si="13">SUM(B74:B78)</f>
        <v>0</v>
      </c>
      <c r="C79" s="106">
        <f t="shared" si="13"/>
        <v>0</v>
      </c>
      <c r="D79" s="107">
        <f t="shared" si="13"/>
        <v>0</v>
      </c>
      <c r="E79" s="107">
        <f t="shared" si="13"/>
        <v>0</v>
      </c>
      <c r="F79" s="107">
        <f t="shared" si="13"/>
        <v>0</v>
      </c>
      <c r="G79" s="108">
        <f t="shared" si="13"/>
        <v>0</v>
      </c>
    </row>
    <row r="80" spans="1:26" ht="12" customHeight="1" x14ac:dyDescent="0.2">
      <c r="A80" s="109" t="s">
        <v>92</v>
      </c>
      <c r="B80" s="111">
        <f>SUM(C80:G80)</f>
        <v>0</v>
      </c>
      <c r="C80" s="123">
        <f>'arbeider 7A'!B53</f>
        <v>0</v>
      </c>
      <c r="D80" s="120">
        <f>'arbeider 7B'!B53</f>
        <v>0</v>
      </c>
      <c r="E80" s="120">
        <f>'arbeider 7C'!B53</f>
        <v>0</v>
      </c>
      <c r="F80" s="120">
        <f>'arbeider 7D'!B53</f>
        <v>0</v>
      </c>
      <c r="G80" s="121">
        <f>'arbeider 7E'!B53</f>
        <v>0</v>
      </c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</row>
    <row r="81" spans="1:26" ht="12" customHeight="1" x14ac:dyDescent="0.2">
      <c r="A81" s="114"/>
      <c r="B81" s="116"/>
      <c r="C81" s="116"/>
      <c r="D81" s="116"/>
      <c r="E81" s="116"/>
      <c r="F81" s="116"/>
      <c r="G81" s="116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</row>
    <row r="82" spans="1:26" ht="12" customHeight="1" x14ac:dyDescent="0.2">
      <c r="A82" s="87" t="s">
        <v>27</v>
      </c>
      <c r="B82" s="88" t="s">
        <v>152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">
      <c r="A83" s="89" t="s">
        <v>137</v>
      </c>
      <c r="B83" s="4"/>
      <c r="C83" s="153" t="str">
        <f>'arbeider 8A'!B3</f>
        <v xml:space="preserve"> </v>
      </c>
      <c r="D83" s="153" t="str">
        <f>'arbeider 8B'!B3</f>
        <v xml:space="preserve"> </v>
      </c>
      <c r="E83" s="153" t="str">
        <f>'arbeider 8C'!B3</f>
        <v xml:space="preserve"> </v>
      </c>
      <c r="F83" s="153" t="str">
        <f>'arbeider 8D'!B3</f>
        <v xml:space="preserve"> </v>
      </c>
      <c r="G83" s="153" t="str">
        <f>'arbeider 8E'!B3</f>
        <v xml:space="preserve"> 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">
      <c r="A84" s="89" t="s">
        <v>138</v>
      </c>
      <c r="B84" s="4"/>
      <c r="C84" s="153" t="str">
        <f>'arbeider 8A'!B4</f>
        <v xml:space="preserve"> </v>
      </c>
      <c r="D84" s="153" t="str">
        <f>'arbeider 8B'!B4</f>
        <v xml:space="preserve"> </v>
      </c>
      <c r="E84" s="153" t="str">
        <f>'arbeider 8C'!B4</f>
        <v xml:space="preserve"> </v>
      </c>
      <c r="F84" s="153" t="str">
        <f>'arbeider 8D'!B4</f>
        <v xml:space="preserve"> </v>
      </c>
      <c r="G84" s="153" t="str">
        <f>'arbeider 8E'!B4</f>
        <v xml:space="preserve"> 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">
      <c r="A85" s="89" t="s">
        <v>139</v>
      </c>
      <c r="B85" s="4"/>
      <c r="C85" s="153" t="str">
        <f>'arbeider 8A'!B5</f>
        <v xml:space="preserve"> </v>
      </c>
      <c r="D85" s="153" t="str">
        <f>'arbeider 8B'!B5</f>
        <v xml:space="preserve"> </v>
      </c>
      <c r="E85" s="153" t="str">
        <f>'arbeider 8C'!B5</f>
        <v xml:space="preserve"> </v>
      </c>
      <c r="F85" s="153" t="str">
        <f>'arbeider 8D'!B5</f>
        <v xml:space="preserve"> </v>
      </c>
      <c r="G85" s="153" t="str">
        <f>'arbeider 8E'!B5</f>
        <v xml:space="preserve"> 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">
      <c r="A86" s="90" t="s">
        <v>140</v>
      </c>
      <c r="B86" s="91">
        <f t="shared" ref="B86:B87" si="14">SUM(C86:G86)</f>
        <v>0</v>
      </c>
      <c r="C86" s="92">
        <f>'arbeider 8A'!B32</f>
        <v>0</v>
      </c>
      <c r="D86" s="93">
        <f>'arbeider 8B'!B32</f>
        <v>0</v>
      </c>
      <c r="E86" s="93">
        <f>'arbeider 8C'!B32</f>
        <v>0</v>
      </c>
      <c r="F86" s="93">
        <f>'arbeider 8D'!B32</f>
        <v>0</v>
      </c>
      <c r="G86" s="94">
        <f>'arbeider 8E'!B32</f>
        <v>0</v>
      </c>
    </row>
    <row r="87" spans="1:26" ht="12" customHeight="1" x14ac:dyDescent="0.2">
      <c r="A87" s="95" t="s">
        <v>141</v>
      </c>
      <c r="B87" s="96">
        <f t="shared" si="14"/>
        <v>0</v>
      </c>
      <c r="C87" s="97">
        <f>'arbeider 8A'!B33</f>
        <v>0</v>
      </c>
      <c r="D87" s="98">
        <f>'arbeider 8B'!B33</f>
        <v>0</v>
      </c>
      <c r="E87" s="98">
        <f>'arbeider 8C'!B33</f>
        <v>0</v>
      </c>
      <c r="F87" s="98">
        <f>'arbeider 8D'!B33</f>
        <v>0</v>
      </c>
      <c r="G87" s="99">
        <f>'arbeider 8E'!B33</f>
        <v>0</v>
      </c>
    </row>
    <row r="88" spans="1:26" ht="12" customHeight="1" x14ac:dyDescent="0.2">
      <c r="A88" s="119" t="s">
        <v>145</v>
      </c>
      <c r="B88" s="106">
        <f t="shared" ref="B88:G88" si="15">SUM(B86:B87)</f>
        <v>0</v>
      </c>
      <c r="C88" s="106">
        <f t="shared" si="15"/>
        <v>0</v>
      </c>
      <c r="D88" s="107">
        <f t="shared" si="15"/>
        <v>0</v>
      </c>
      <c r="E88" s="107">
        <f t="shared" si="15"/>
        <v>0</v>
      </c>
      <c r="F88" s="107">
        <f t="shared" si="15"/>
        <v>0</v>
      </c>
      <c r="G88" s="108">
        <f t="shared" si="15"/>
        <v>0</v>
      </c>
    </row>
    <row r="89" spans="1:26" ht="12" customHeight="1" x14ac:dyDescent="0.2">
      <c r="A89" s="109" t="s">
        <v>92</v>
      </c>
      <c r="B89" s="111">
        <f>SUM(C89:G89)</f>
        <v>0</v>
      </c>
      <c r="C89" s="123">
        <f>'arbeider 8A'!B37</f>
        <v>0</v>
      </c>
      <c r="D89" s="120">
        <f>'arbeider 8B'!B37</f>
        <v>0</v>
      </c>
      <c r="E89" s="120">
        <f>'arbeider 8C'!B37</f>
        <v>0</v>
      </c>
      <c r="F89" s="120">
        <f>'arbeider 8D'!B37</f>
        <v>0</v>
      </c>
      <c r="G89" s="121">
        <f>'arbeider 8E'!B37</f>
        <v>0</v>
      </c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</row>
    <row r="90" spans="1:26" ht="12" customHeight="1" x14ac:dyDescent="0.2">
      <c r="A90" s="114"/>
      <c r="B90" s="115"/>
      <c r="C90" s="116"/>
      <c r="D90" s="116"/>
      <c r="E90" s="116"/>
      <c r="F90" s="116"/>
      <c r="G90" s="116"/>
      <c r="H90" s="114"/>
      <c r="I90" s="116"/>
      <c r="J90" s="116"/>
      <c r="K90" s="116"/>
      <c r="L90" s="114"/>
      <c r="M90" s="116"/>
      <c r="N90" s="116"/>
      <c r="O90" s="116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spans="1:26" ht="12" customHeight="1" thickBot="1" x14ac:dyDescent="0.25">
      <c r="B91" s="15"/>
    </row>
    <row r="92" spans="1:26" s="148" customFormat="1" ht="17.100000000000001" customHeight="1" thickBot="1" x14ac:dyDescent="0.25">
      <c r="A92" s="161" t="s">
        <v>153</v>
      </c>
      <c r="B92" s="162"/>
    </row>
    <row r="93" spans="1:26" ht="12" customHeight="1" x14ac:dyDescent="0.2">
      <c r="B93" s="15"/>
    </row>
    <row r="94" spans="1:26" ht="12" customHeight="1" x14ac:dyDescent="0.2">
      <c r="A94" s="15" t="s">
        <v>154</v>
      </c>
      <c r="B94" s="124">
        <f>B95+B101+B107+B108+B119</f>
        <v>0</v>
      </c>
    </row>
    <row r="95" spans="1:26" ht="12" customHeight="1" x14ac:dyDescent="0.2">
      <c r="A95" s="143" t="s">
        <v>227</v>
      </c>
      <c r="B95" s="142">
        <f>SUM(B96:B100)</f>
        <v>0</v>
      </c>
    </row>
    <row r="96" spans="1:26" ht="12" customHeight="1" x14ac:dyDescent="0.2">
      <c r="A96" s="28" t="s">
        <v>155</v>
      </c>
      <c r="B96" s="125"/>
    </row>
    <row r="97" spans="1:26" ht="12" customHeight="1" x14ac:dyDescent="0.2">
      <c r="A97" s="28" t="s">
        <v>156</v>
      </c>
      <c r="B97" s="126"/>
    </row>
    <row r="98" spans="1:26" ht="12" customHeight="1" x14ac:dyDescent="0.2">
      <c r="A98" s="28" t="s">
        <v>157</v>
      </c>
      <c r="B98" s="124">
        <f>B5+B17</f>
        <v>0</v>
      </c>
    </row>
    <row r="99" spans="1:26" ht="12" customHeight="1" x14ac:dyDescent="0.2">
      <c r="A99" s="28" t="s">
        <v>158</v>
      </c>
      <c r="B99" s="124">
        <f>B74+B86</f>
        <v>0</v>
      </c>
    </row>
    <row r="100" spans="1:26" ht="12" customHeight="1" x14ac:dyDescent="0.2">
      <c r="A100" s="28" t="s">
        <v>159</v>
      </c>
      <c r="B100" s="124">
        <f>B29+B41+B53+B62</f>
        <v>0</v>
      </c>
    </row>
    <row r="101" spans="1:26" ht="12" customHeight="1" x14ac:dyDescent="0.2">
      <c r="A101" s="143" t="s">
        <v>228</v>
      </c>
      <c r="B101" s="142">
        <f>SUM(B102:B106)</f>
        <v>0</v>
      </c>
    </row>
    <row r="102" spans="1:26" ht="12" customHeight="1" x14ac:dyDescent="0.2">
      <c r="A102" s="28" t="s">
        <v>243</v>
      </c>
      <c r="B102" s="124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</row>
    <row r="103" spans="1:26" ht="12" customHeight="1" x14ac:dyDescent="0.2">
      <c r="A103" s="28" t="s">
        <v>244</v>
      </c>
      <c r="B103" s="124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</row>
    <row r="104" spans="1:26" ht="12" customHeight="1" x14ac:dyDescent="0.2">
      <c r="A104" s="28" t="s">
        <v>240</v>
      </c>
      <c r="B104" s="124">
        <f>B6+B18</f>
        <v>0</v>
      </c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</row>
    <row r="105" spans="1:26" ht="12" customHeight="1" x14ac:dyDescent="0.2">
      <c r="A105" s="28" t="s">
        <v>241</v>
      </c>
      <c r="B105" s="124">
        <f>B75+B87</f>
        <v>0</v>
      </c>
    </row>
    <row r="106" spans="1:26" ht="12" customHeight="1" x14ac:dyDescent="0.2">
      <c r="A106" s="28" t="s">
        <v>242</v>
      </c>
      <c r="B106" s="124">
        <f>B30+B42+B54+B63</f>
        <v>0</v>
      </c>
    </row>
    <row r="107" spans="1:26" ht="12" customHeight="1" x14ac:dyDescent="0.2">
      <c r="A107" s="143" t="s">
        <v>160</v>
      </c>
      <c r="B107" s="142"/>
      <c r="F107" s="141"/>
      <c r="G107" s="141"/>
    </row>
    <row r="108" spans="1:26" ht="12" customHeight="1" x14ac:dyDescent="0.2">
      <c r="A108" s="143" t="s">
        <v>161</v>
      </c>
      <c r="B108" s="142">
        <f>B109+B113+B117+B118</f>
        <v>0</v>
      </c>
      <c r="F108" s="141"/>
      <c r="G108" s="141"/>
    </row>
    <row r="109" spans="1:26" ht="12" customHeight="1" x14ac:dyDescent="0.2">
      <c r="A109" s="28" t="s">
        <v>162</v>
      </c>
      <c r="B109" s="118">
        <f>SUM(B110:B112)</f>
        <v>0</v>
      </c>
    </row>
    <row r="110" spans="1:26" ht="12" customHeight="1" x14ac:dyDescent="0.2">
      <c r="A110" s="28" t="s">
        <v>163</v>
      </c>
      <c r="B110" s="131">
        <f>B11+B23</f>
        <v>0</v>
      </c>
    </row>
    <row r="111" spans="1:26" ht="12" customHeight="1" x14ac:dyDescent="0.2">
      <c r="A111" s="28" t="s">
        <v>164</v>
      </c>
      <c r="B111" s="131">
        <f>B80+B89</f>
        <v>0</v>
      </c>
    </row>
    <row r="112" spans="1:26" ht="12" customHeight="1" x14ac:dyDescent="0.2">
      <c r="A112" s="28" t="s">
        <v>165</v>
      </c>
      <c r="B112" s="131">
        <f>B35+B47+B56+B68</f>
        <v>0</v>
      </c>
    </row>
    <row r="113" spans="1:7" ht="12" customHeight="1" x14ac:dyDescent="0.2">
      <c r="A113" s="128" t="s">
        <v>166</v>
      </c>
      <c r="B113" s="118">
        <f>SUM(B114:B116)</f>
        <v>0</v>
      </c>
    </row>
    <row r="114" spans="1:7" ht="12" customHeight="1" x14ac:dyDescent="0.2">
      <c r="A114" s="28" t="s">
        <v>163</v>
      </c>
      <c r="B114" s="125"/>
    </row>
    <row r="115" spans="1:7" ht="12" customHeight="1" x14ac:dyDescent="0.2">
      <c r="A115" s="28" t="s">
        <v>164</v>
      </c>
      <c r="B115" s="125"/>
    </row>
    <row r="116" spans="1:7" ht="12" customHeight="1" x14ac:dyDescent="0.2">
      <c r="A116" s="28" t="s">
        <v>165</v>
      </c>
      <c r="B116" s="125"/>
    </row>
    <row r="117" spans="1:7" ht="12" customHeight="1" x14ac:dyDescent="0.2">
      <c r="A117" s="28" t="s">
        <v>167</v>
      </c>
      <c r="B117" s="184">
        <f>(B7+B8+B9)+(B19+B20+B21)+(B31+B32+B33)+(B43+B44+B45)+(B64+B65+B66)+(B76+B77+B78)</f>
        <v>0</v>
      </c>
    </row>
    <row r="118" spans="1:7" ht="12" customHeight="1" x14ac:dyDescent="0.2">
      <c r="A118" s="28" t="s">
        <v>168</v>
      </c>
      <c r="B118" s="185"/>
    </row>
    <row r="119" spans="1:7" ht="12" customHeight="1" x14ac:dyDescent="0.2">
      <c r="A119" s="144" t="s">
        <v>169</v>
      </c>
      <c r="B119" s="142">
        <f>SUM(B120:B121)</f>
        <v>0</v>
      </c>
      <c r="F119" s="141"/>
      <c r="G119" s="141"/>
    </row>
    <row r="120" spans="1:7" ht="12" customHeight="1" x14ac:dyDescent="0.2">
      <c r="A120" s="6" t="s">
        <v>170</v>
      </c>
      <c r="B120" s="126"/>
    </row>
    <row r="121" spans="1:7" ht="12" customHeight="1" x14ac:dyDescent="0.2">
      <c r="A121" s="6" t="s">
        <v>171</v>
      </c>
      <c r="B121" s="126"/>
    </row>
    <row r="122" spans="1:7" ht="12" customHeight="1" x14ac:dyDescent="0.2">
      <c r="B122" s="15"/>
    </row>
    <row r="123" spans="1:7" ht="12" customHeight="1" x14ac:dyDescent="0.2">
      <c r="B123" s="15"/>
    </row>
    <row r="124" spans="1:7" ht="12" customHeight="1" x14ac:dyDescent="0.2">
      <c r="B124" s="15"/>
    </row>
    <row r="125" spans="1:7" ht="12" customHeight="1" x14ac:dyDescent="0.2">
      <c r="B125" s="15"/>
    </row>
    <row r="126" spans="1:7" ht="12" customHeight="1" x14ac:dyDescent="0.2">
      <c r="B126" s="15"/>
    </row>
    <row r="127" spans="1:7" ht="12" customHeight="1" x14ac:dyDescent="0.2">
      <c r="B127" s="15"/>
    </row>
    <row r="128" spans="1:7" ht="12" customHeight="1" x14ac:dyDescent="0.2">
      <c r="B128" s="15"/>
    </row>
    <row r="129" spans="2:2" ht="12" customHeight="1" x14ac:dyDescent="0.2">
      <c r="B129" s="15"/>
    </row>
    <row r="130" spans="2:2" ht="12" customHeight="1" x14ac:dyDescent="0.2">
      <c r="B130" s="15"/>
    </row>
    <row r="131" spans="2:2" ht="12" customHeight="1" x14ac:dyDescent="0.2">
      <c r="B131" s="15"/>
    </row>
    <row r="132" spans="2:2" ht="12" customHeight="1" x14ac:dyDescent="0.2">
      <c r="B132" s="15"/>
    </row>
    <row r="133" spans="2:2" ht="12" customHeight="1" x14ac:dyDescent="0.2">
      <c r="B133" s="15"/>
    </row>
    <row r="134" spans="2:2" ht="12" customHeight="1" x14ac:dyDescent="0.2">
      <c r="B134" s="15"/>
    </row>
    <row r="135" spans="2:2" ht="12" customHeight="1" x14ac:dyDescent="0.2">
      <c r="B135" s="15"/>
    </row>
    <row r="136" spans="2:2" ht="12" customHeight="1" x14ac:dyDescent="0.2">
      <c r="B136" s="15"/>
    </row>
    <row r="137" spans="2:2" ht="12" customHeight="1" x14ac:dyDescent="0.2">
      <c r="B137" s="15"/>
    </row>
    <row r="138" spans="2:2" ht="12" customHeight="1" x14ac:dyDescent="0.2">
      <c r="B138" s="15"/>
    </row>
    <row r="139" spans="2:2" ht="12" customHeight="1" x14ac:dyDescent="0.2">
      <c r="B139" s="15"/>
    </row>
    <row r="140" spans="2:2" ht="12" customHeight="1" x14ac:dyDescent="0.2">
      <c r="B140" s="15"/>
    </row>
    <row r="141" spans="2:2" ht="12" customHeight="1" x14ac:dyDescent="0.2">
      <c r="B141" s="15"/>
    </row>
    <row r="142" spans="2:2" ht="12" customHeight="1" x14ac:dyDescent="0.2">
      <c r="B142" s="15"/>
    </row>
    <row r="143" spans="2:2" ht="12" customHeight="1" x14ac:dyDescent="0.2">
      <c r="B143" s="15"/>
    </row>
    <row r="144" spans="2:2" ht="12" customHeight="1" x14ac:dyDescent="0.2">
      <c r="B144" s="15"/>
    </row>
    <row r="145" spans="2:2" ht="12" customHeight="1" x14ac:dyDescent="0.2">
      <c r="B145" s="15"/>
    </row>
    <row r="146" spans="2:2" ht="12" customHeight="1" x14ac:dyDescent="0.2">
      <c r="B146" s="15"/>
    </row>
    <row r="147" spans="2:2" ht="12" customHeight="1" x14ac:dyDescent="0.2">
      <c r="B147" s="15"/>
    </row>
    <row r="148" spans="2:2" ht="12" customHeight="1" x14ac:dyDescent="0.2">
      <c r="B148" s="15"/>
    </row>
    <row r="149" spans="2:2" ht="12" customHeight="1" x14ac:dyDescent="0.2">
      <c r="B149" s="15"/>
    </row>
    <row r="150" spans="2:2" ht="12" customHeight="1" x14ac:dyDescent="0.2">
      <c r="B150" s="15"/>
    </row>
    <row r="151" spans="2:2" ht="12" customHeight="1" x14ac:dyDescent="0.2">
      <c r="B151" s="15"/>
    </row>
    <row r="152" spans="2:2" ht="12" customHeight="1" x14ac:dyDescent="0.2">
      <c r="B152" s="15"/>
    </row>
    <row r="153" spans="2:2" ht="12" customHeight="1" x14ac:dyDescent="0.2">
      <c r="B153" s="15"/>
    </row>
    <row r="154" spans="2:2" ht="12" customHeight="1" x14ac:dyDescent="0.2">
      <c r="B154" s="15"/>
    </row>
    <row r="155" spans="2:2" ht="12" customHeight="1" x14ac:dyDescent="0.2">
      <c r="B155" s="15"/>
    </row>
    <row r="156" spans="2:2" ht="12" customHeight="1" x14ac:dyDescent="0.2">
      <c r="B156" s="15"/>
    </row>
    <row r="157" spans="2:2" ht="12" customHeight="1" x14ac:dyDescent="0.2">
      <c r="B157" s="15"/>
    </row>
    <row r="158" spans="2:2" ht="12" customHeight="1" x14ac:dyDescent="0.2">
      <c r="B158" s="15"/>
    </row>
    <row r="159" spans="2:2" ht="12" customHeight="1" x14ac:dyDescent="0.2">
      <c r="B159" s="15"/>
    </row>
    <row r="160" spans="2:2" ht="12" customHeight="1" x14ac:dyDescent="0.2">
      <c r="B160" s="15"/>
    </row>
    <row r="161" spans="2:2" ht="12" customHeight="1" x14ac:dyDescent="0.2">
      <c r="B161" s="15"/>
    </row>
    <row r="162" spans="2:2" ht="12" customHeight="1" x14ac:dyDescent="0.2">
      <c r="B162" s="15"/>
    </row>
    <row r="163" spans="2:2" ht="12" customHeight="1" x14ac:dyDescent="0.2">
      <c r="B163" s="15"/>
    </row>
    <row r="164" spans="2:2" ht="12" customHeight="1" x14ac:dyDescent="0.2">
      <c r="B164" s="15"/>
    </row>
    <row r="165" spans="2:2" ht="12" customHeight="1" x14ac:dyDescent="0.2">
      <c r="B165" s="15"/>
    </row>
    <row r="166" spans="2:2" ht="12" customHeight="1" x14ac:dyDescent="0.2">
      <c r="B166" s="15"/>
    </row>
    <row r="167" spans="2:2" ht="12" customHeight="1" x14ac:dyDescent="0.2">
      <c r="B167" s="15"/>
    </row>
    <row r="168" spans="2:2" ht="12" customHeight="1" x14ac:dyDescent="0.2">
      <c r="B168" s="15"/>
    </row>
    <row r="169" spans="2:2" ht="12" customHeight="1" x14ac:dyDescent="0.2">
      <c r="B169" s="15"/>
    </row>
    <row r="170" spans="2:2" ht="12" customHeight="1" x14ac:dyDescent="0.2">
      <c r="B170" s="15"/>
    </row>
    <row r="171" spans="2:2" ht="12" customHeight="1" x14ac:dyDescent="0.2">
      <c r="B171" s="15"/>
    </row>
    <row r="172" spans="2:2" ht="12" customHeight="1" x14ac:dyDescent="0.2">
      <c r="B172" s="15"/>
    </row>
    <row r="173" spans="2:2" ht="12" customHeight="1" x14ac:dyDescent="0.2">
      <c r="B173" s="15"/>
    </row>
    <row r="174" spans="2:2" ht="12" customHeight="1" x14ac:dyDescent="0.2">
      <c r="B174" s="15"/>
    </row>
    <row r="175" spans="2:2" ht="12" customHeight="1" x14ac:dyDescent="0.2">
      <c r="B175" s="15"/>
    </row>
    <row r="176" spans="2:2" ht="12" customHeight="1" x14ac:dyDescent="0.2">
      <c r="B176" s="15"/>
    </row>
    <row r="177" spans="2:2" ht="12" customHeight="1" x14ac:dyDescent="0.2">
      <c r="B177" s="15"/>
    </row>
    <row r="178" spans="2:2" ht="12" customHeight="1" x14ac:dyDescent="0.2">
      <c r="B178" s="15"/>
    </row>
    <row r="179" spans="2:2" ht="12" customHeight="1" x14ac:dyDescent="0.2">
      <c r="B179" s="15"/>
    </row>
    <row r="180" spans="2:2" ht="12" customHeight="1" x14ac:dyDescent="0.2">
      <c r="B180" s="15"/>
    </row>
    <row r="181" spans="2:2" ht="12" customHeight="1" x14ac:dyDescent="0.2">
      <c r="B181" s="15"/>
    </row>
    <row r="182" spans="2:2" ht="12" customHeight="1" x14ac:dyDescent="0.2">
      <c r="B182" s="15"/>
    </row>
    <row r="183" spans="2:2" ht="12" customHeight="1" x14ac:dyDescent="0.2">
      <c r="B183" s="15"/>
    </row>
    <row r="184" spans="2:2" ht="12" customHeight="1" x14ac:dyDescent="0.2">
      <c r="B184" s="15"/>
    </row>
    <row r="185" spans="2:2" ht="12" customHeight="1" x14ac:dyDescent="0.2">
      <c r="B185" s="15"/>
    </row>
    <row r="186" spans="2:2" ht="12" customHeight="1" x14ac:dyDescent="0.2">
      <c r="B186" s="15"/>
    </row>
    <row r="187" spans="2:2" ht="12" customHeight="1" x14ac:dyDescent="0.2">
      <c r="B187" s="15"/>
    </row>
    <row r="188" spans="2:2" ht="12" customHeight="1" x14ac:dyDescent="0.2">
      <c r="B188" s="15"/>
    </row>
    <row r="189" spans="2:2" ht="12" customHeight="1" x14ac:dyDescent="0.2">
      <c r="B189" s="15"/>
    </row>
    <row r="190" spans="2:2" ht="12" customHeight="1" x14ac:dyDescent="0.2">
      <c r="B190" s="15"/>
    </row>
    <row r="191" spans="2:2" ht="12" customHeight="1" x14ac:dyDescent="0.2">
      <c r="B191" s="15"/>
    </row>
    <row r="192" spans="2:2" ht="12" customHeight="1" x14ac:dyDescent="0.2">
      <c r="B192" s="15"/>
    </row>
    <row r="193" spans="2:2" ht="12" customHeight="1" x14ac:dyDescent="0.2">
      <c r="B193" s="15"/>
    </row>
    <row r="194" spans="2:2" ht="12" customHeight="1" x14ac:dyDescent="0.2">
      <c r="B194" s="15"/>
    </row>
    <row r="195" spans="2:2" ht="12" customHeight="1" x14ac:dyDescent="0.2">
      <c r="B195" s="15"/>
    </row>
    <row r="196" spans="2:2" ht="12" customHeight="1" x14ac:dyDescent="0.2">
      <c r="B196" s="15"/>
    </row>
    <row r="197" spans="2:2" ht="12" customHeight="1" x14ac:dyDescent="0.2">
      <c r="B197" s="15"/>
    </row>
    <row r="198" spans="2:2" ht="12" customHeight="1" x14ac:dyDescent="0.2">
      <c r="B198" s="15"/>
    </row>
    <row r="199" spans="2:2" ht="12" customHeight="1" x14ac:dyDescent="0.2">
      <c r="B199" s="15"/>
    </row>
    <row r="200" spans="2:2" ht="12" customHeight="1" x14ac:dyDescent="0.2">
      <c r="B200" s="15"/>
    </row>
    <row r="201" spans="2:2" ht="12" customHeight="1" x14ac:dyDescent="0.2">
      <c r="B201" s="15"/>
    </row>
    <row r="202" spans="2:2" ht="12" customHeight="1" x14ac:dyDescent="0.2">
      <c r="B202" s="15"/>
    </row>
    <row r="203" spans="2:2" ht="12" customHeight="1" x14ac:dyDescent="0.2">
      <c r="B203" s="15"/>
    </row>
    <row r="204" spans="2:2" ht="12" customHeight="1" x14ac:dyDescent="0.2">
      <c r="B204" s="15"/>
    </row>
    <row r="205" spans="2:2" ht="12" customHeight="1" x14ac:dyDescent="0.2">
      <c r="B205" s="15"/>
    </row>
    <row r="206" spans="2:2" ht="12" customHeight="1" x14ac:dyDescent="0.2">
      <c r="B206" s="15"/>
    </row>
    <row r="207" spans="2:2" ht="12" customHeight="1" x14ac:dyDescent="0.2">
      <c r="B207" s="15"/>
    </row>
    <row r="208" spans="2:2" ht="12" customHeight="1" x14ac:dyDescent="0.2">
      <c r="B208" s="15"/>
    </row>
    <row r="209" spans="2:2" ht="12" customHeight="1" x14ac:dyDescent="0.2">
      <c r="B209" s="15"/>
    </row>
    <row r="210" spans="2:2" ht="12" customHeight="1" x14ac:dyDescent="0.2">
      <c r="B210" s="15"/>
    </row>
    <row r="211" spans="2:2" ht="12" customHeight="1" x14ac:dyDescent="0.2">
      <c r="B211" s="15"/>
    </row>
    <row r="212" spans="2:2" ht="12" customHeight="1" x14ac:dyDescent="0.2">
      <c r="B212" s="15"/>
    </row>
    <row r="213" spans="2:2" ht="12" customHeight="1" x14ac:dyDescent="0.2">
      <c r="B213" s="15"/>
    </row>
    <row r="214" spans="2:2" ht="12" customHeight="1" x14ac:dyDescent="0.2">
      <c r="B214" s="15"/>
    </row>
    <row r="215" spans="2:2" ht="12" customHeight="1" x14ac:dyDescent="0.2">
      <c r="B215" s="15"/>
    </row>
    <row r="216" spans="2:2" ht="12" customHeight="1" x14ac:dyDescent="0.2">
      <c r="B216" s="15"/>
    </row>
    <row r="217" spans="2:2" ht="12" customHeight="1" x14ac:dyDescent="0.2">
      <c r="B217" s="15"/>
    </row>
    <row r="218" spans="2:2" ht="12" customHeight="1" x14ac:dyDescent="0.2">
      <c r="B218" s="15"/>
    </row>
    <row r="219" spans="2:2" ht="12" customHeight="1" x14ac:dyDescent="0.2">
      <c r="B219" s="15"/>
    </row>
    <row r="220" spans="2:2" ht="12" customHeight="1" x14ac:dyDescent="0.2">
      <c r="B220" s="15"/>
    </row>
    <row r="221" spans="2:2" ht="12" customHeight="1" x14ac:dyDescent="0.2">
      <c r="B221" s="15"/>
    </row>
    <row r="222" spans="2:2" ht="12" customHeight="1" x14ac:dyDescent="0.2">
      <c r="B222" s="15"/>
    </row>
    <row r="223" spans="2:2" ht="12" customHeight="1" x14ac:dyDescent="0.2">
      <c r="B223" s="15"/>
    </row>
    <row r="224" spans="2:2" ht="12" customHeight="1" x14ac:dyDescent="0.2">
      <c r="B224" s="15"/>
    </row>
    <row r="225" spans="2:2" ht="12" customHeight="1" x14ac:dyDescent="0.2">
      <c r="B225" s="15"/>
    </row>
    <row r="226" spans="2:2" ht="12" customHeight="1" x14ac:dyDescent="0.2">
      <c r="B226" s="15"/>
    </row>
    <row r="227" spans="2:2" ht="12" customHeight="1" x14ac:dyDescent="0.2">
      <c r="B227" s="15"/>
    </row>
    <row r="228" spans="2:2" ht="12" customHeight="1" x14ac:dyDescent="0.2">
      <c r="B228" s="15"/>
    </row>
    <row r="229" spans="2:2" ht="12" customHeight="1" x14ac:dyDescent="0.2">
      <c r="B229" s="15"/>
    </row>
    <row r="230" spans="2:2" ht="12" customHeight="1" x14ac:dyDescent="0.2">
      <c r="B230" s="15"/>
    </row>
    <row r="231" spans="2:2" ht="12" customHeight="1" x14ac:dyDescent="0.2">
      <c r="B231" s="15"/>
    </row>
    <row r="232" spans="2:2" ht="12" customHeight="1" x14ac:dyDescent="0.2">
      <c r="B232" s="15"/>
    </row>
    <row r="233" spans="2:2" ht="12" customHeight="1" x14ac:dyDescent="0.2">
      <c r="B233" s="15"/>
    </row>
    <row r="234" spans="2:2" ht="12" customHeight="1" x14ac:dyDescent="0.2">
      <c r="B234" s="15"/>
    </row>
    <row r="235" spans="2:2" ht="12" customHeight="1" x14ac:dyDescent="0.2">
      <c r="B235" s="15"/>
    </row>
    <row r="236" spans="2:2" ht="12" customHeight="1" x14ac:dyDescent="0.2">
      <c r="B236" s="15"/>
    </row>
    <row r="237" spans="2:2" ht="12" customHeight="1" x14ac:dyDescent="0.2">
      <c r="B237" s="15"/>
    </row>
    <row r="238" spans="2:2" ht="12" customHeight="1" x14ac:dyDescent="0.2">
      <c r="B238" s="15"/>
    </row>
    <row r="239" spans="2:2" ht="12" customHeight="1" x14ac:dyDescent="0.2">
      <c r="B239" s="15"/>
    </row>
    <row r="240" spans="2:2" ht="12" customHeight="1" x14ac:dyDescent="0.2">
      <c r="B240" s="15"/>
    </row>
    <row r="241" spans="2:2" ht="12" customHeight="1" x14ac:dyDescent="0.2">
      <c r="B241" s="15"/>
    </row>
    <row r="242" spans="2:2" ht="12" customHeight="1" x14ac:dyDescent="0.2">
      <c r="B242" s="15"/>
    </row>
    <row r="243" spans="2:2" ht="12" customHeight="1" x14ac:dyDescent="0.2">
      <c r="B243" s="15"/>
    </row>
    <row r="244" spans="2:2" ht="12" customHeight="1" x14ac:dyDescent="0.2">
      <c r="B244" s="15"/>
    </row>
    <row r="245" spans="2:2" ht="12" customHeight="1" x14ac:dyDescent="0.2">
      <c r="B245" s="15"/>
    </row>
    <row r="246" spans="2:2" ht="12" customHeight="1" x14ac:dyDescent="0.2">
      <c r="B246" s="15"/>
    </row>
    <row r="247" spans="2:2" ht="12" customHeight="1" x14ac:dyDescent="0.2">
      <c r="B247" s="15"/>
    </row>
    <row r="248" spans="2:2" ht="12" customHeight="1" x14ac:dyDescent="0.2">
      <c r="B248" s="15"/>
    </row>
    <row r="249" spans="2:2" ht="12" customHeight="1" x14ac:dyDescent="0.2">
      <c r="B249" s="15"/>
    </row>
    <row r="250" spans="2:2" ht="12" customHeight="1" x14ac:dyDescent="0.2">
      <c r="B250" s="15"/>
    </row>
    <row r="251" spans="2:2" ht="12" customHeight="1" x14ac:dyDescent="0.2">
      <c r="B251" s="15"/>
    </row>
    <row r="252" spans="2:2" ht="12" customHeight="1" x14ac:dyDescent="0.2">
      <c r="B252" s="15"/>
    </row>
    <row r="253" spans="2:2" ht="12" customHeight="1" x14ac:dyDescent="0.2">
      <c r="B253" s="15"/>
    </row>
    <row r="254" spans="2:2" ht="12" customHeight="1" x14ac:dyDescent="0.2">
      <c r="B254" s="15"/>
    </row>
    <row r="255" spans="2:2" ht="12" customHeight="1" x14ac:dyDescent="0.2">
      <c r="B255" s="15"/>
    </row>
    <row r="256" spans="2:2" ht="12" customHeight="1" x14ac:dyDescent="0.2">
      <c r="B256" s="15"/>
    </row>
    <row r="257" spans="2:2" ht="12" customHeight="1" x14ac:dyDescent="0.2">
      <c r="B257" s="15"/>
    </row>
    <row r="258" spans="2:2" ht="12" customHeight="1" x14ac:dyDescent="0.2">
      <c r="B258" s="15"/>
    </row>
    <row r="259" spans="2:2" ht="12" customHeight="1" x14ac:dyDescent="0.2">
      <c r="B259" s="15"/>
    </row>
    <row r="260" spans="2:2" ht="12" customHeight="1" x14ac:dyDescent="0.2">
      <c r="B260" s="15"/>
    </row>
    <row r="261" spans="2:2" ht="12" customHeight="1" x14ac:dyDescent="0.2">
      <c r="B261" s="15"/>
    </row>
    <row r="262" spans="2:2" ht="12" customHeight="1" x14ac:dyDescent="0.2">
      <c r="B262" s="15"/>
    </row>
    <row r="263" spans="2:2" ht="12" customHeight="1" x14ac:dyDescent="0.2">
      <c r="B263" s="15"/>
    </row>
    <row r="264" spans="2:2" ht="12" customHeight="1" x14ac:dyDescent="0.2">
      <c r="B264" s="15"/>
    </row>
    <row r="265" spans="2:2" ht="12" customHeight="1" x14ac:dyDescent="0.2">
      <c r="B265" s="15"/>
    </row>
    <row r="266" spans="2:2" ht="12" customHeight="1" x14ac:dyDescent="0.2">
      <c r="B266" s="15"/>
    </row>
    <row r="267" spans="2:2" ht="12" customHeight="1" x14ac:dyDescent="0.2">
      <c r="B267" s="15"/>
    </row>
    <row r="268" spans="2:2" ht="12" customHeight="1" x14ac:dyDescent="0.2">
      <c r="B268" s="15"/>
    </row>
    <row r="269" spans="2:2" ht="12" customHeight="1" x14ac:dyDescent="0.2">
      <c r="B269" s="15"/>
    </row>
    <row r="270" spans="2:2" ht="12" customHeight="1" x14ac:dyDescent="0.2">
      <c r="B270" s="15"/>
    </row>
    <row r="271" spans="2:2" ht="12" customHeight="1" x14ac:dyDescent="0.2">
      <c r="B271" s="15"/>
    </row>
    <row r="272" spans="2:2" ht="12" customHeight="1" x14ac:dyDescent="0.2">
      <c r="B272" s="15"/>
    </row>
    <row r="273" spans="2:2" ht="12" customHeight="1" x14ac:dyDescent="0.2">
      <c r="B273" s="15"/>
    </row>
    <row r="274" spans="2:2" ht="12" customHeight="1" x14ac:dyDescent="0.2">
      <c r="B274" s="15"/>
    </row>
    <row r="275" spans="2:2" ht="12" customHeight="1" x14ac:dyDescent="0.2">
      <c r="B275" s="15"/>
    </row>
    <row r="276" spans="2:2" ht="12" customHeight="1" x14ac:dyDescent="0.2">
      <c r="B276" s="15"/>
    </row>
    <row r="277" spans="2:2" ht="12" customHeight="1" x14ac:dyDescent="0.2">
      <c r="B277" s="15"/>
    </row>
    <row r="278" spans="2:2" ht="12" customHeight="1" x14ac:dyDescent="0.2">
      <c r="B278" s="15"/>
    </row>
    <row r="279" spans="2:2" ht="12" customHeight="1" x14ac:dyDescent="0.2">
      <c r="B279" s="15"/>
    </row>
    <row r="280" spans="2:2" ht="12" customHeight="1" x14ac:dyDescent="0.2">
      <c r="B280" s="15"/>
    </row>
    <row r="281" spans="2:2" ht="12" customHeight="1" x14ac:dyDescent="0.2">
      <c r="B281" s="15"/>
    </row>
    <row r="282" spans="2:2" ht="12" customHeight="1" x14ac:dyDescent="0.2">
      <c r="B282" s="15"/>
    </row>
    <row r="283" spans="2:2" ht="12" customHeight="1" x14ac:dyDescent="0.2">
      <c r="B283" s="15"/>
    </row>
    <row r="284" spans="2:2" ht="12" customHeight="1" x14ac:dyDescent="0.2">
      <c r="B284" s="15"/>
    </row>
    <row r="285" spans="2:2" ht="12" customHeight="1" x14ac:dyDescent="0.2">
      <c r="B285" s="15"/>
    </row>
    <row r="286" spans="2:2" ht="12" customHeight="1" x14ac:dyDescent="0.2">
      <c r="B286" s="15"/>
    </row>
    <row r="287" spans="2:2" ht="12" customHeight="1" x14ac:dyDescent="0.2">
      <c r="B287" s="15"/>
    </row>
    <row r="288" spans="2:2" ht="12" customHeight="1" x14ac:dyDescent="0.2">
      <c r="B288" s="15"/>
    </row>
    <row r="289" spans="2:2" ht="12" customHeight="1" x14ac:dyDescent="0.2">
      <c r="B289" s="15"/>
    </row>
    <row r="290" spans="2:2" ht="12" customHeight="1" x14ac:dyDescent="0.2">
      <c r="B290" s="15"/>
    </row>
    <row r="291" spans="2:2" ht="12" customHeight="1" x14ac:dyDescent="0.2">
      <c r="B291" s="15"/>
    </row>
    <row r="292" spans="2:2" ht="12" customHeight="1" x14ac:dyDescent="0.2">
      <c r="B292" s="15"/>
    </row>
    <row r="293" spans="2:2" ht="12" customHeight="1" x14ac:dyDescent="0.2">
      <c r="B293" s="15"/>
    </row>
    <row r="294" spans="2:2" ht="12" customHeight="1" x14ac:dyDescent="0.2">
      <c r="B294" s="15"/>
    </row>
    <row r="295" spans="2:2" ht="12" customHeight="1" x14ac:dyDescent="0.2">
      <c r="B295" s="15"/>
    </row>
    <row r="296" spans="2:2" ht="12" customHeight="1" x14ac:dyDescent="0.2">
      <c r="B296" s="15"/>
    </row>
    <row r="297" spans="2:2" ht="12" customHeight="1" x14ac:dyDescent="0.2">
      <c r="B297" s="15"/>
    </row>
    <row r="298" spans="2:2" ht="12" customHeight="1" x14ac:dyDescent="0.2">
      <c r="B298" s="15"/>
    </row>
    <row r="299" spans="2:2" ht="12" customHeight="1" x14ac:dyDescent="0.2">
      <c r="B299" s="15"/>
    </row>
    <row r="300" spans="2:2" ht="12" customHeight="1" x14ac:dyDescent="0.2">
      <c r="B300" s="15"/>
    </row>
    <row r="301" spans="2:2" ht="12" customHeight="1" x14ac:dyDescent="0.2">
      <c r="B301" s="15"/>
    </row>
    <row r="302" spans="2:2" ht="12" customHeight="1" x14ac:dyDescent="0.2">
      <c r="B302" s="15"/>
    </row>
    <row r="303" spans="2:2" ht="12" customHeight="1" x14ac:dyDescent="0.2">
      <c r="B303" s="15"/>
    </row>
    <row r="304" spans="2:2" ht="12" customHeight="1" x14ac:dyDescent="0.2">
      <c r="B304" s="15"/>
    </row>
    <row r="305" spans="2:2" ht="12" customHeight="1" x14ac:dyDescent="0.2">
      <c r="B305" s="15"/>
    </row>
    <row r="306" spans="2:2" ht="12" customHeight="1" x14ac:dyDescent="0.2">
      <c r="B306" s="15"/>
    </row>
    <row r="307" spans="2:2" ht="12" customHeight="1" x14ac:dyDescent="0.2">
      <c r="B307" s="15"/>
    </row>
    <row r="308" spans="2:2" ht="12" customHeight="1" x14ac:dyDescent="0.2">
      <c r="B308" s="15"/>
    </row>
    <row r="309" spans="2:2" ht="12" customHeight="1" x14ac:dyDescent="0.2">
      <c r="B309" s="15"/>
    </row>
    <row r="310" spans="2:2" ht="12" customHeight="1" x14ac:dyDescent="0.2">
      <c r="B310" s="15"/>
    </row>
    <row r="311" spans="2:2" ht="12" customHeight="1" x14ac:dyDescent="0.2">
      <c r="B311" s="15"/>
    </row>
    <row r="312" spans="2:2" ht="12" customHeight="1" x14ac:dyDescent="0.2">
      <c r="B312" s="15"/>
    </row>
    <row r="313" spans="2:2" ht="12" customHeight="1" x14ac:dyDescent="0.2">
      <c r="B313" s="15"/>
    </row>
    <row r="314" spans="2:2" ht="12" customHeight="1" x14ac:dyDescent="0.2">
      <c r="B314" s="15"/>
    </row>
    <row r="315" spans="2:2" ht="12" customHeight="1" x14ac:dyDescent="0.2">
      <c r="B315" s="15"/>
    </row>
    <row r="316" spans="2:2" ht="12" customHeight="1" x14ac:dyDescent="0.2">
      <c r="B316" s="15"/>
    </row>
    <row r="317" spans="2:2" ht="12" customHeight="1" x14ac:dyDescent="0.2">
      <c r="B317" s="15"/>
    </row>
    <row r="318" spans="2:2" ht="12" customHeight="1" x14ac:dyDescent="0.2">
      <c r="B318" s="15"/>
    </row>
    <row r="319" spans="2:2" ht="12" customHeight="1" x14ac:dyDescent="0.2">
      <c r="B319" s="15"/>
    </row>
    <row r="320" spans="2:2" ht="12" customHeight="1" x14ac:dyDescent="0.2">
      <c r="B320" s="15"/>
    </row>
    <row r="321" spans="2:2" ht="12" customHeight="1" x14ac:dyDescent="0.2">
      <c r="B321" s="15"/>
    </row>
    <row r="322" spans="2:2" ht="12" customHeight="1" x14ac:dyDescent="0.2">
      <c r="B322" s="15"/>
    </row>
    <row r="323" spans="2:2" ht="12" customHeight="1" x14ac:dyDescent="0.2">
      <c r="B323" s="15"/>
    </row>
    <row r="324" spans="2:2" ht="12" customHeight="1" x14ac:dyDescent="0.2">
      <c r="B324" s="15"/>
    </row>
    <row r="325" spans="2:2" ht="12" customHeight="1" x14ac:dyDescent="0.2">
      <c r="B325" s="15"/>
    </row>
    <row r="326" spans="2:2" ht="12" customHeight="1" x14ac:dyDescent="0.2">
      <c r="B326" s="15"/>
    </row>
    <row r="327" spans="2:2" ht="12" customHeight="1" x14ac:dyDescent="0.2">
      <c r="B327" s="15"/>
    </row>
    <row r="328" spans="2:2" ht="12" customHeight="1" x14ac:dyDescent="0.2">
      <c r="B328" s="15"/>
    </row>
    <row r="329" spans="2:2" ht="12" customHeight="1" x14ac:dyDescent="0.2">
      <c r="B329" s="15"/>
    </row>
    <row r="330" spans="2:2" ht="12" customHeight="1" x14ac:dyDescent="0.2">
      <c r="B330" s="15"/>
    </row>
    <row r="331" spans="2:2" ht="12" customHeight="1" x14ac:dyDescent="0.2">
      <c r="B331" s="15"/>
    </row>
    <row r="332" spans="2:2" ht="12" customHeight="1" x14ac:dyDescent="0.2">
      <c r="B332" s="15"/>
    </row>
    <row r="333" spans="2:2" ht="12" customHeight="1" x14ac:dyDescent="0.2">
      <c r="B333" s="15"/>
    </row>
    <row r="334" spans="2:2" ht="12" customHeight="1" x14ac:dyDescent="0.2">
      <c r="B334" s="15"/>
    </row>
    <row r="335" spans="2:2" ht="12" customHeight="1" x14ac:dyDescent="0.2">
      <c r="B335" s="15"/>
    </row>
    <row r="336" spans="2:2" ht="12" customHeight="1" x14ac:dyDescent="0.2">
      <c r="B336" s="15"/>
    </row>
    <row r="337" spans="2:2" ht="12" customHeight="1" x14ac:dyDescent="0.2">
      <c r="B337" s="15"/>
    </row>
    <row r="338" spans="2:2" ht="12" customHeight="1" x14ac:dyDescent="0.2">
      <c r="B338" s="15"/>
    </row>
    <row r="339" spans="2:2" ht="12" customHeight="1" x14ac:dyDescent="0.2">
      <c r="B339" s="15"/>
    </row>
    <row r="340" spans="2:2" ht="12" customHeight="1" x14ac:dyDescent="0.2">
      <c r="B340" s="15"/>
    </row>
    <row r="341" spans="2:2" ht="12" customHeight="1" x14ac:dyDescent="0.2">
      <c r="B341" s="15"/>
    </row>
    <row r="342" spans="2:2" ht="12" customHeight="1" x14ac:dyDescent="0.2">
      <c r="B342" s="15"/>
    </row>
    <row r="343" spans="2:2" ht="12" customHeight="1" x14ac:dyDescent="0.2">
      <c r="B343" s="15"/>
    </row>
    <row r="344" spans="2:2" ht="12" customHeight="1" x14ac:dyDescent="0.2">
      <c r="B344" s="15"/>
    </row>
    <row r="345" spans="2:2" ht="12" customHeight="1" x14ac:dyDescent="0.2">
      <c r="B345" s="15"/>
    </row>
    <row r="346" spans="2:2" ht="12" customHeight="1" x14ac:dyDescent="0.2">
      <c r="B346" s="15"/>
    </row>
    <row r="347" spans="2:2" ht="12" customHeight="1" x14ac:dyDescent="0.2">
      <c r="B347" s="15"/>
    </row>
    <row r="348" spans="2:2" ht="12" customHeight="1" x14ac:dyDescent="0.2">
      <c r="B348" s="15"/>
    </row>
    <row r="349" spans="2:2" ht="12" customHeight="1" x14ac:dyDescent="0.2">
      <c r="B349" s="15"/>
    </row>
    <row r="350" spans="2:2" ht="12" customHeight="1" x14ac:dyDescent="0.2">
      <c r="B350" s="15"/>
    </row>
    <row r="351" spans="2:2" ht="12" customHeight="1" x14ac:dyDescent="0.2">
      <c r="B351" s="15"/>
    </row>
    <row r="352" spans="2:2" ht="12" customHeight="1" x14ac:dyDescent="0.2">
      <c r="B352" s="15"/>
    </row>
    <row r="353" spans="2:2" ht="12" customHeight="1" x14ac:dyDescent="0.2">
      <c r="B353" s="15"/>
    </row>
    <row r="354" spans="2:2" ht="12" customHeight="1" x14ac:dyDescent="0.2">
      <c r="B354" s="15"/>
    </row>
    <row r="355" spans="2:2" ht="12" customHeight="1" x14ac:dyDescent="0.2">
      <c r="B355" s="15"/>
    </row>
    <row r="356" spans="2:2" ht="12" customHeight="1" x14ac:dyDescent="0.2">
      <c r="B356" s="15"/>
    </row>
    <row r="357" spans="2:2" ht="12" customHeight="1" x14ac:dyDescent="0.2">
      <c r="B357" s="15"/>
    </row>
    <row r="358" spans="2:2" ht="12" customHeight="1" x14ac:dyDescent="0.2">
      <c r="B358" s="15"/>
    </row>
    <row r="359" spans="2:2" ht="12" customHeight="1" x14ac:dyDescent="0.2">
      <c r="B359" s="15"/>
    </row>
    <row r="360" spans="2:2" ht="12" customHeight="1" x14ac:dyDescent="0.2">
      <c r="B360" s="15"/>
    </row>
    <row r="361" spans="2:2" ht="12" customHeight="1" x14ac:dyDescent="0.2">
      <c r="B361" s="15"/>
    </row>
    <row r="362" spans="2:2" ht="12" customHeight="1" x14ac:dyDescent="0.2">
      <c r="B362" s="15"/>
    </row>
    <row r="363" spans="2:2" ht="12" customHeight="1" x14ac:dyDescent="0.2">
      <c r="B363" s="15"/>
    </row>
    <row r="364" spans="2:2" ht="12" customHeight="1" x14ac:dyDescent="0.2">
      <c r="B364" s="15"/>
    </row>
    <row r="365" spans="2:2" ht="12" customHeight="1" x14ac:dyDescent="0.2">
      <c r="B365" s="15"/>
    </row>
    <row r="366" spans="2:2" ht="12" customHeight="1" x14ac:dyDescent="0.2">
      <c r="B366" s="15"/>
    </row>
    <row r="367" spans="2:2" ht="12" customHeight="1" x14ac:dyDescent="0.2">
      <c r="B367" s="15"/>
    </row>
    <row r="368" spans="2:2" ht="12" customHeight="1" x14ac:dyDescent="0.2">
      <c r="B368" s="15"/>
    </row>
    <row r="369" spans="2:2" ht="12" customHeight="1" x14ac:dyDescent="0.2">
      <c r="B369" s="15"/>
    </row>
    <row r="370" spans="2:2" ht="12" customHeight="1" x14ac:dyDescent="0.2">
      <c r="B370" s="15"/>
    </row>
    <row r="371" spans="2:2" ht="12" customHeight="1" x14ac:dyDescent="0.2">
      <c r="B371" s="15"/>
    </row>
    <row r="372" spans="2:2" ht="12" customHeight="1" x14ac:dyDescent="0.2">
      <c r="B372" s="15"/>
    </row>
    <row r="373" spans="2:2" ht="12" customHeight="1" x14ac:dyDescent="0.2">
      <c r="B373" s="15"/>
    </row>
    <row r="374" spans="2:2" ht="12" customHeight="1" x14ac:dyDescent="0.2">
      <c r="B374" s="15"/>
    </row>
    <row r="375" spans="2:2" ht="12" customHeight="1" x14ac:dyDescent="0.2">
      <c r="B375" s="15"/>
    </row>
    <row r="376" spans="2:2" ht="12" customHeight="1" x14ac:dyDescent="0.2">
      <c r="B376" s="15"/>
    </row>
    <row r="377" spans="2:2" ht="12" customHeight="1" x14ac:dyDescent="0.2">
      <c r="B377" s="15"/>
    </row>
    <row r="378" spans="2:2" ht="12" customHeight="1" x14ac:dyDescent="0.2">
      <c r="B378" s="15"/>
    </row>
    <row r="379" spans="2:2" ht="12" customHeight="1" x14ac:dyDescent="0.2">
      <c r="B379" s="15"/>
    </row>
    <row r="380" spans="2:2" ht="12" customHeight="1" x14ac:dyDescent="0.2">
      <c r="B380" s="15"/>
    </row>
    <row r="381" spans="2:2" ht="12" customHeight="1" x14ac:dyDescent="0.2">
      <c r="B381" s="15"/>
    </row>
    <row r="382" spans="2:2" ht="12" customHeight="1" x14ac:dyDescent="0.2">
      <c r="B382" s="15"/>
    </row>
    <row r="383" spans="2:2" ht="12" customHeight="1" x14ac:dyDescent="0.2">
      <c r="B383" s="15"/>
    </row>
    <row r="384" spans="2:2" ht="12" customHeight="1" x14ac:dyDescent="0.2">
      <c r="B384" s="15"/>
    </row>
    <row r="385" spans="2:2" ht="12" customHeight="1" x14ac:dyDescent="0.2">
      <c r="B385" s="15"/>
    </row>
    <row r="386" spans="2:2" ht="12" customHeight="1" x14ac:dyDescent="0.2">
      <c r="B386" s="15"/>
    </row>
    <row r="387" spans="2:2" ht="12" customHeight="1" x14ac:dyDescent="0.2">
      <c r="B387" s="15"/>
    </row>
    <row r="388" spans="2:2" ht="12" customHeight="1" x14ac:dyDescent="0.2">
      <c r="B388" s="15"/>
    </row>
    <row r="389" spans="2:2" ht="12" customHeight="1" x14ac:dyDescent="0.2">
      <c r="B389" s="15"/>
    </row>
    <row r="390" spans="2:2" ht="12" customHeight="1" x14ac:dyDescent="0.2">
      <c r="B390" s="15"/>
    </row>
    <row r="391" spans="2:2" ht="12" customHeight="1" x14ac:dyDescent="0.2">
      <c r="B391" s="15"/>
    </row>
    <row r="392" spans="2:2" ht="12" customHeight="1" x14ac:dyDescent="0.2">
      <c r="B392" s="15"/>
    </row>
    <row r="393" spans="2:2" ht="12" customHeight="1" x14ac:dyDescent="0.2">
      <c r="B393" s="15"/>
    </row>
    <row r="394" spans="2:2" ht="12" customHeight="1" x14ac:dyDescent="0.2">
      <c r="B394" s="15"/>
    </row>
    <row r="395" spans="2:2" ht="12" customHeight="1" x14ac:dyDescent="0.2">
      <c r="B395" s="15"/>
    </row>
    <row r="396" spans="2:2" ht="12" customHeight="1" x14ac:dyDescent="0.2">
      <c r="B396" s="15"/>
    </row>
    <row r="397" spans="2:2" ht="12" customHeight="1" x14ac:dyDescent="0.2">
      <c r="B397" s="15"/>
    </row>
    <row r="398" spans="2:2" ht="12" customHeight="1" x14ac:dyDescent="0.2">
      <c r="B398" s="15"/>
    </row>
    <row r="399" spans="2:2" ht="12" customHeight="1" x14ac:dyDescent="0.2">
      <c r="B399" s="15"/>
    </row>
    <row r="400" spans="2:2" ht="12" customHeight="1" x14ac:dyDescent="0.2">
      <c r="B400" s="15"/>
    </row>
    <row r="401" spans="2:2" ht="12" customHeight="1" x14ac:dyDescent="0.2">
      <c r="B401" s="15"/>
    </row>
    <row r="402" spans="2:2" ht="12" customHeight="1" x14ac:dyDescent="0.2">
      <c r="B402" s="15"/>
    </row>
    <row r="403" spans="2:2" ht="12" customHeight="1" x14ac:dyDescent="0.2">
      <c r="B403" s="15"/>
    </row>
    <row r="404" spans="2:2" ht="12" customHeight="1" x14ac:dyDescent="0.2">
      <c r="B404" s="15"/>
    </row>
    <row r="405" spans="2:2" ht="12" customHeight="1" x14ac:dyDescent="0.2">
      <c r="B405" s="15"/>
    </row>
    <row r="406" spans="2:2" ht="12" customHeight="1" x14ac:dyDescent="0.2">
      <c r="B406" s="15"/>
    </row>
    <row r="407" spans="2:2" ht="12" customHeight="1" x14ac:dyDescent="0.2">
      <c r="B407" s="15"/>
    </row>
    <row r="408" spans="2:2" ht="12" customHeight="1" x14ac:dyDescent="0.2">
      <c r="B408" s="15"/>
    </row>
    <row r="409" spans="2:2" ht="12" customHeight="1" x14ac:dyDescent="0.2">
      <c r="B409" s="15"/>
    </row>
    <row r="410" spans="2:2" ht="12" customHeight="1" x14ac:dyDescent="0.2">
      <c r="B410" s="15"/>
    </row>
    <row r="411" spans="2:2" ht="12" customHeight="1" x14ac:dyDescent="0.2">
      <c r="B411" s="15"/>
    </row>
    <row r="412" spans="2:2" ht="12" customHeight="1" x14ac:dyDescent="0.2">
      <c r="B412" s="15"/>
    </row>
    <row r="413" spans="2:2" ht="12" customHeight="1" x14ac:dyDescent="0.2">
      <c r="B413" s="15"/>
    </row>
    <row r="414" spans="2:2" ht="12" customHeight="1" x14ac:dyDescent="0.2">
      <c r="B414" s="15"/>
    </row>
    <row r="415" spans="2:2" ht="12" customHeight="1" x14ac:dyDescent="0.2">
      <c r="B415" s="15"/>
    </row>
    <row r="416" spans="2:2" ht="12" customHeight="1" x14ac:dyDescent="0.2">
      <c r="B416" s="15"/>
    </row>
    <row r="417" spans="2:2" ht="12" customHeight="1" x14ac:dyDescent="0.2">
      <c r="B417" s="15"/>
    </row>
    <row r="418" spans="2:2" ht="12" customHeight="1" x14ac:dyDescent="0.2">
      <c r="B418" s="15"/>
    </row>
    <row r="419" spans="2:2" ht="12" customHeight="1" x14ac:dyDescent="0.2">
      <c r="B419" s="15"/>
    </row>
    <row r="420" spans="2:2" ht="12" customHeight="1" x14ac:dyDescent="0.2">
      <c r="B420" s="15"/>
    </row>
    <row r="421" spans="2:2" ht="12" customHeight="1" x14ac:dyDescent="0.2">
      <c r="B421" s="15"/>
    </row>
    <row r="422" spans="2:2" ht="12" customHeight="1" x14ac:dyDescent="0.2">
      <c r="B422" s="15"/>
    </row>
    <row r="423" spans="2:2" ht="12" customHeight="1" x14ac:dyDescent="0.2">
      <c r="B423" s="15"/>
    </row>
    <row r="424" spans="2:2" ht="12" customHeight="1" x14ac:dyDescent="0.2">
      <c r="B424" s="15"/>
    </row>
    <row r="425" spans="2:2" ht="12" customHeight="1" x14ac:dyDescent="0.2">
      <c r="B425" s="15"/>
    </row>
    <row r="426" spans="2:2" ht="12" customHeight="1" x14ac:dyDescent="0.2">
      <c r="B426" s="15"/>
    </row>
    <row r="427" spans="2:2" ht="12" customHeight="1" x14ac:dyDescent="0.2">
      <c r="B427" s="15"/>
    </row>
    <row r="428" spans="2:2" ht="12" customHeight="1" x14ac:dyDescent="0.2">
      <c r="B428" s="15"/>
    </row>
    <row r="429" spans="2:2" ht="12" customHeight="1" x14ac:dyDescent="0.2">
      <c r="B429" s="15"/>
    </row>
    <row r="430" spans="2:2" ht="12" customHeight="1" x14ac:dyDescent="0.2">
      <c r="B430" s="15"/>
    </row>
    <row r="431" spans="2:2" ht="12" customHeight="1" x14ac:dyDescent="0.2">
      <c r="B431" s="15"/>
    </row>
    <row r="432" spans="2:2" ht="12" customHeight="1" x14ac:dyDescent="0.2">
      <c r="B432" s="15"/>
    </row>
    <row r="433" spans="2:2" ht="12" customHeight="1" x14ac:dyDescent="0.2">
      <c r="B433" s="15"/>
    </row>
    <row r="434" spans="2:2" ht="12" customHeight="1" x14ac:dyDescent="0.2">
      <c r="B434" s="15"/>
    </row>
    <row r="435" spans="2:2" ht="12" customHeight="1" x14ac:dyDescent="0.2">
      <c r="B435" s="15"/>
    </row>
    <row r="436" spans="2:2" ht="12" customHeight="1" x14ac:dyDescent="0.2">
      <c r="B436" s="15"/>
    </row>
    <row r="437" spans="2:2" ht="12" customHeight="1" x14ac:dyDescent="0.2">
      <c r="B437" s="15"/>
    </row>
    <row r="438" spans="2:2" ht="12" customHeight="1" x14ac:dyDescent="0.2">
      <c r="B438" s="15"/>
    </row>
    <row r="439" spans="2:2" ht="12" customHeight="1" x14ac:dyDescent="0.2">
      <c r="B439" s="15"/>
    </row>
    <row r="440" spans="2:2" ht="12" customHeight="1" x14ac:dyDescent="0.2">
      <c r="B440" s="15"/>
    </row>
    <row r="441" spans="2:2" ht="12" customHeight="1" x14ac:dyDescent="0.2">
      <c r="B441" s="15"/>
    </row>
    <row r="442" spans="2:2" ht="12" customHeight="1" x14ac:dyDescent="0.2">
      <c r="B442" s="15"/>
    </row>
    <row r="443" spans="2:2" ht="12" customHeight="1" x14ac:dyDescent="0.2">
      <c r="B443" s="15"/>
    </row>
    <row r="444" spans="2:2" ht="12" customHeight="1" x14ac:dyDescent="0.2">
      <c r="B444" s="15"/>
    </row>
    <row r="445" spans="2:2" ht="12" customHeight="1" x14ac:dyDescent="0.2">
      <c r="B445" s="15"/>
    </row>
    <row r="446" spans="2:2" ht="12" customHeight="1" x14ac:dyDescent="0.2">
      <c r="B446" s="15"/>
    </row>
    <row r="447" spans="2:2" ht="12" customHeight="1" x14ac:dyDescent="0.2">
      <c r="B447" s="15"/>
    </row>
    <row r="448" spans="2:2" ht="12" customHeight="1" x14ac:dyDescent="0.2">
      <c r="B448" s="15"/>
    </row>
    <row r="449" spans="2:2" ht="12" customHeight="1" x14ac:dyDescent="0.2">
      <c r="B449" s="15"/>
    </row>
    <row r="450" spans="2:2" ht="12" customHeight="1" x14ac:dyDescent="0.2">
      <c r="B450" s="15"/>
    </row>
    <row r="451" spans="2:2" ht="12" customHeight="1" x14ac:dyDescent="0.2">
      <c r="B451" s="15"/>
    </row>
    <row r="452" spans="2:2" ht="12" customHeight="1" x14ac:dyDescent="0.2">
      <c r="B452" s="15"/>
    </row>
    <row r="453" spans="2:2" ht="12" customHeight="1" x14ac:dyDescent="0.2">
      <c r="B453" s="15"/>
    </row>
    <row r="454" spans="2:2" ht="12" customHeight="1" x14ac:dyDescent="0.2">
      <c r="B454" s="15"/>
    </row>
    <row r="455" spans="2:2" ht="12" customHeight="1" x14ac:dyDescent="0.2">
      <c r="B455" s="15"/>
    </row>
    <row r="456" spans="2:2" ht="12" customHeight="1" x14ac:dyDescent="0.2">
      <c r="B456" s="15"/>
    </row>
    <row r="457" spans="2:2" ht="12" customHeight="1" x14ac:dyDescent="0.2">
      <c r="B457" s="15"/>
    </row>
    <row r="458" spans="2:2" ht="12" customHeight="1" x14ac:dyDescent="0.2">
      <c r="B458" s="15"/>
    </row>
    <row r="459" spans="2:2" ht="12" customHeight="1" x14ac:dyDescent="0.2">
      <c r="B459" s="15"/>
    </row>
    <row r="460" spans="2:2" ht="12" customHeight="1" x14ac:dyDescent="0.2">
      <c r="B460" s="15"/>
    </row>
    <row r="461" spans="2:2" ht="12" customHeight="1" x14ac:dyDescent="0.2">
      <c r="B461" s="15"/>
    </row>
    <row r="462" spans="2:2" ht="12" customHeight="1" x14ac:dyDescent="0.2">
      <c r="B462" s="15"/>
    </row>
    <row r="463" spans="2:2" ht="12" customHeight="1" x14ac:dyDescent="0.2">
      <c r="B463" s="15"/>
    </row>
    <row r="464" spans="2:2" ht="12" customHeight="1" x14ac:dyDescent="0.2">
      <c r="B464" s="15"/>
    </row>
    <row r="465" spans="2:2" ht="12" customHeight="1" x14ac:dyDescent="0.2">
      <c r="B465" s="15"/>
    </row>
    <row r="466" spans="2:2" ht="12" customHeight="1" x14ac:dyDescent="0.2">
      <c r="B466" s="15"/>
    </row>
    <row r="467" spans="2:2" ht="12" customHeight="1" x14ac:dyDescent="0.2">
      <c r="B467" s="15"/>
    </row>
    <row r="468" spans="2:2" ht="12" customHeight="1" x14ac:dyDescent="0.2">
      <c r="B468" s="15"/>
    </row>
    <row r="469" spans="2:2" ht="12" customHeight="1" x14ac:dyDescent="0.2">
      <c r="B469" s="15"/>
    </row>
    <row r="470" spans="2:2" ht="12" customHeight="1" x14ac:dyDescent="0.2">
      <c r="B470" s="15"/>
    </row>
    <row r="471" spans="2:2" ht="12" customHeight="1" x14ac:dyDescent="0.2">
      <c r="B471" s="15"/>
    </row>
    <row r="472" spans="2:2" ht="12" customHeight="1" x14ac:dyDescent="0.2">
      <c r="B472" s="15"/>
    </row>
    <row r="473" spans="2:2" ht="12" customHeight="1" x14ac:dyDescent="0.2">
      <c r="B473" s="15"/>
    </row>
    <row r="474" spans="2:2" ht="12" customHeight="1" x14ac:dyDescent="0.2">
      <c r="B474" s="15"/>
    </row>
    <row r="475" spans="2:2" ht="12" customHeight="1" x14ac:dyDescent="0.2">
      <c r="B475" s="15"/>
    </row>
    <row r="476" spans="2:2" ht="12" customHeight="1" x14ac:dyDescent="0.2">
      <c r="B476" s="15"/>
    </row>
    <row r="477" spans="2:2" ht="12" customHeight="1" x14ac:dyDescent="0.2">
      <c r="B477" s="15"/>
    </row>
    <row r="478" spans="2:2" ht="12" customHeight="1" x14ac:dyDescent="0.2">
      <c r="B478" s="15"/>
    </row>
    <row r="479" spans="2:2" ht="12" customHeight="1" x14ac:dyDescent="0.2">
      <c r="B479" s="15"/>
    </row>
    <row r="480" spans="2:2" ht="12" customHeight="1" x14ac:dyDescent="0.2">
      <c r="B480" s="15"/>
    </row>
    <row r="481" spans="2:2" ht="12" customHeight="1" x14ac:dyDescent="0.2">
      <c r="B481" s="15"/>
    </row>
    <row r="482" spans="2:2" ht="12" customHeight="1" x14ac:dyDescent="0.2">
      <c r="B482" s="15"/>
    </row>
    <row r="483" spans="2:2" ht="12" customHeight="1" x14ac:dyDescent="0.2">
      <c r="B483" s="15"/>
    </row>
    <row r="484" spans="2:2" ht="12" customHeight="1" x14ac:dyDescent="0.2">
      <c r="B484" s="15"/>
    </row>
    <row r="485" spans="2:2" ht="12" customHeight="1" x14ac:dyDescent="0.2">
      <c r="B485" s="15"/>
    </row>
    <row r="486" spans="2:2" ht="12" customHeight="1" x14ac:dyDescent="0.2">
      <c r="B486" s="15"/>
    </row>
    <row r="487" spans="2:2" ht="12" customHeight="1" x14ac:dyDescent="0.2">
      <c r="B487" s="15"/>
    </row>
    <row r="488" spans="2:2" ht="12" customHeight="1" x14ac:dyDescent="0.2">
      <c r="B488" s="15"/>
    </row>
    <row r="489" spans="2:2" ht="12" customHeight="1" x14ac:dyDescent="0.2">
      <c r="B489" s="15"/>
    </row>
    <row r="490" spans="2:2" ht="12" customHeight="1" x14ac:dyDescent="0.2">
      <c r="B490" s="15"/>
    </row>
    <row r="491" spans="2:2" ht="12" customHeight="1" x14ac:dyDescent="0.2">
      <c r="B491" s="15"/>
    </row>
    <row r="492" spans="2:2" ht="12" customHeight="1" x14ac:dyDescent="0.2">
      <c r="B492" s="15"/>
    </row>
    <row r="493" spans="2:2" ht="12" customHeight="1" x14ac:dyDescent="0.2">
      <c r="B493" s="15"/>
    </row>
    <row r="494" spans="2:2" ht="12" customHeight="1" x14ac:dyDescent="0.2">
      <c r="B494" s="15"/>
    </row>
    <row r="495" spans="2:2" ht="12" customHeight="1" x14ac:dyDescent="0.2">
      <c r="B495" s="15"/>
    </row>
    <row r="496" spans="2:2" ht="12" customHeight="1" x14ac:dyDescent="0.2">
      <c r="B496" s="15"/>
    </row>
    <row r="497" spans="2:2" ht="12" customHeight="1" x14ac:dyDescent="0.2">
      <c r="B497" s="15"/>
    </row>
    <row r="498" spans="2:2" ht="12" customHeight="1" x14ac:dyDescent="0.2">
      <c r="B498" s="15"/>
    </row>
    <row r="499" spans="2:2" ht="12" customHeight="1" x14ac:dyDescent="0.2">
      <c r="B499" s="15"/>
    </row>
    <row r="500" spans="2:2" ht="12" customHeight="1" x14ac:dyDescent="0.2">
      <c r="B500" s="15"/>
    </row>
    <row r="501" spans="2:2" ht="12" customHeight="1" x14ac:dyDescent="0.2">
      <c r="B501" s="15"/>
    </row>
    <row r="502" spans="2:2" ht="12" customHeight="1" x14ac:dyDescent="0.2">
      <c r="B502" s="15"/>
    </row>
    <row r="503" spans="2:2" ht="12" customHeight="1" x14ac:dyDescent="0.2">
      <c r="B503" s="15"/>
    </row>
    <row r="504" spans="2:2" ht="12" customHeight="1" x14ac:dyDescent="0.2">
      <c r="B504" s="15"/>
    </row>
    <row r="505" spans="2:2" ht="12" customHeight="1" x14ac:dyDescent="0.2">
      <c r="B505" s="15"/>
    </row>
    <row r="506" spans="2:2" ht="12" customHeight="1" x14ac:dyDescent="0.2">
      <c r="B506" s="15"/>
    </row>
    <row r="507" spans="2:2" ht="12" customHeight="1" x14ac:dyDescent="0.2">
      <c r="B507" s="15"/>
    </row>
    <row r="508" spans="2:2" ht="12" customHeight="1" x14ac:dyDescent="0.2">
      <c r="B508" s="15"/>
    </row>
    <row r="509" spans="2:2" ht="12" customHeight="1" x14ac:dyDescent="0.2">
      <c r="B509" s="15"/>
    </row>
    <row r="510" spans="2:2" ht="12" customHeight="1" x14ac:dyDescent="0.2">
      <c r="B510" s="15"/>
    </row>
    <row r="511" spans="2:2" ht="12" customHeight="1" x14ac:dyDescent="0.2">
      <c r="B511" s="15"/>
    </row>
    <row r="512" spans="2:2" ht="12" customHeight="1" x14ac:dyDescent="0.2">
      <c r="B512" s="15"/>
    </row>
    <row r="513" spans="2:2" ht="12" customHeight="1" x14ac:dyDescent="0.2">
      <c r="B513" s="15"/>
    </row>
    <row r="514" spans="2:2" ht="12" customHeight="1" x14ac:dyDescent="0.2">
      <c r="B514" s="15"/>
    </row>
    <row r="515" spans="2:2" ht="12" customHeight="1" x14ac:dyDescent="0.2">
      <c r="B515" s="15"/>
    </row>
    <row r="516" spans="2:2" ht="12" customHeight="1" x14ac:dyDescent="0.2">
      <c r="B516" s="15"/>
    </row>
    <row r="517" spans="2:2" ht="12" customHeight="1" x14ac:dyDescent="0.2">
      <c r="B517" s="15"/>
    </row>
    <row r="518" spans="2:2" ht="12" customHeight="1" x14ac:dyDescent="0.2">
      <c r="B518" s="15"/>
    </row>
    <row r="519" spans="2:2" ht="12" customHeight="1" x14ac:dyDescent="0.2">
      <c r="B519" s="15"/>
    </row>
    <row r="520" spans="2:2" ht="12" customHeight="1" x14ac:dyDescent="0.2">
      <c r="B520" s="15"/>
    </row>
    <row r="521" spans="2:2" ht="12" customHeight="1" x14ac:dyDescent="0.2">
      <c r="B521" s="15"/>
    </row>
    <row r="522" spans="2:2" ht="12" customHeight="1" x14ac:dyDescent="0.2">
      <c r="B522" s="15"/>
    </row>
    <row r="523" spans="2:2" ht="12" customHeight="1" x14ac:dyDescent="0.2">
      <c r="B523" s="15"/>
    </row>
    <row r="524" spans="2:2" ht="12" customHeight="1" x14ac:dyDescent="0.2">
      <c r="B524" s="15"/>
    </row>
    <row r="525" spans="2:2" ht="12" customHeight="1" x14ac:dyDescent="0.2">
      <c r="B525" s="15"/>
    </row>
    <row r="526" spans="2:2" ht="12" customHeight="1" x14ac:dyDescent="0.2">
      <c r="B526" s="15"/>
    </row>
    <row r="527" spans="2:2" ht="12" customHeight="1" x14ac:dyDescent="0.2">
      <c r="B527" s="15"/>
    </row>
    <row r="528" spans="2:2" ht="12" customHeight="1" x14ac:dyDescent="0.2">
      <c r="B528" s="15"/>
    </row>
    <row r="529" spans="2:2" ht="12" customHeight="1" x14ac:dyDescent="0.2">
      <c r="B529" s="15"/>
    </row>
    <row r="530" spans="2:2" ht="12" customHeight="1" x14ac:dyDescent="0.2">
      <c r="B530" s="15"/>
    </row>
    <row r="531" spans="2:2" ht="12" customHeight="1" x14ac:dyDescent="0.2">
      <c r="B531" s="15"/>
    </row>
    <row r="532" spans="2:2" ht="12" customHeight="1" x14ac:dyDescent="0.2">
      <c r="B532" s="15"/>
    </row>
    <row r="533" spans="2:2" ht="12" customHeight="1" x14ac:dyDescent="0.2">
      <c r="B533" s="15"/>
    </row>
    <row r="534" spans="2:2" ht="12" customHeight="1" x14ac:dyDescent="0.2">
      <c r="B534" s="15"/>
    </row>
    <row r="535" spans="2:2" ht="12" customHeight="1" x14ac:dyDescent="0.2">
      <c r="B535" s="15"/>
    </row>
    <row r="536" spans="2:2" ht="12" customHeight="1" x14ac:dyDescent="0.2">
      <c r="B536" s="15"/>
    </row>
    <row r="537" spans="2:2" ht="12" customHeight="1" x14ac:dyDescent="0.2">
      <c r="B537" s="15"/>
    </row>
    <row r="538" spans="2:2" ht="12" customHeight="1" x14ac:dyDescent="0.2">
      <c r="B538" s="15"/>
    </row>
    <row r="539" spans="2:2" ht="12" customHeight="1" x14ac:dyDescent="0.2">
      <c r="B539" s="15"/>
    </row>
    <row r="540" spans="2:2" ht="12" customHeight="1" x14ac:dyDescent="0.2">
      <c r="B540" s="15"/>
    </row>
    <row r="541" spans="2:2" ht="12" customHeight="1" x14ac:dyDescent="0.2">
      <c r="B541" s="15"/>
    </row>
    <row r="542" spans="2:2" ht="12" customHeight="1" x14ac:dyDescent="0.2">
      <c r="B542" s="15"/>
    </row>
    <row r="543" spans="2:2" ht="12" customHeight="1" x14ac:dyDescent="0.2">
      <c r="B543" s="15"/>
    </row>
    <row r="544" spans="2:2" ht="12" customHeight="1" x14ac:dyDescent="0.2">
      <c r="B544" s="15"/>
    </row>
    <row r="545" spans="2:2" ht="12" customHeight="1" x14ac:dyDescent="0.2">
      <c r="B545" s="15"/>
    </row>
    <row r="546" spans="2:2" ht="12" customHeight="1" x14ac:dyDescent="0.2">
      <c r="B546" s="15"/>
    </row>
    <row r="547" spans="2:2" ht="12" customHeight="1" x14ac:dyDescent="0.2">
      <c r="B547" s="15"/>
    </row>
    <row r="548" spans="2:2" ht="12" customHeight="1" x14ac:dyDescent="0.2">
      <c r="B548" s="15"/>
    </row>
    <row r="549" spans="2:2" ht="12" customHeight="1" x14ac:dyDescent="0.2">
      <c r="B549" s="15"/>
    </row>
    <row r="550" spans="2:2" ht="12" customHeight="1" x14ac:dyDescent="0.2">
      <c r="B550" s="15"/>
    </row>
    <row r="551" spans="2:2" ht="12" customHeight="1" x14ac:dyDescent="0.2">
      <c r="B551" s="15"/>
    </row>
    <row r="552" spans="2:2" ht="12" customHeight="1" x14ac:dyDescent="0.2">
      <c r="B552" s="15"/>
    </row>
    <row r="553" spans="2:2" ht="12" customHeight="1" x14ac:dyDescent="0.2">
      <c r="B553" s="15"/>
    </row>
    <row r="554" spans="2:2" ht="12" customHeight="1" x14ac:dyDescent="0.2">
      <c r="B554" s="15"/>
    </row>
    <row r="555" spans="2:2" ht="12" customHeight="1" x14ac:dyDescent="0.2">
      <c r="B555" s="15"/>
    </row>
    <row r="556" spans="2:2" ht="12" customHeight="1" x14ac:dyDescent="0.2">
      <c r="B556" s="15"/>
    </row>
    <row r="557" spans="2:2" ht="12" customHeight="1" x14ac:dyDescent="0.2">
      <c r="B557" s="15"/>
    </row>
    <row r="558" spans="2:2" ht="12" customHeight="1" x14ac:dyDescent="0.2">
      <c r="B558" s="15"/>
    </row>
    <row r="559" spans="2:2" ht="12" customHeight="1" x14ac:dyDescent="0.2">
      <c r="B559" s="15"/>
    </row>
    <row r="560" spans="2:2" ht="12" customHeight="1" x14ac:dyDescent="0.2">
      <c r="B560" s="15"/>
    </row>
    <row r="561" spans="2:2" ht="12" customHeight="1" x14ac:dyDescent="0.2">
      <c r="B561" s="15"/>
    </row>
    <row r="562" spans="2:2" ht="12" customHeight="1" x14ac:dyDescent="0.2">
      <c r="B562" s="15"/>
    </row>
    <row r="563" spans="2:2" ht="12" customHeight="1" x14ac:dyDescent="0.2">
      <c r="B563" s="15"/>
    </row>
    <row r="564" spans="2:2" ht="12" customHeight="1" x14ac:dyDescent="0.2">
      <c r="B564" s="15"/>
    </row>
    <row r="565" spans="2:2" ht="12" customHeight="1" x14ac:dyDescent="0.2">
      <c r="B565" s="15"/>
    </row>
    <row r="566" spans="2:2" ht="12" customHeight="1" x14ac:dyDescent="0.2">
      <c r="B566" s="15"/>
    </row>
    <row r="567" spans="2:2" ht="12" customHeight="1" x14ac:dyDescent="0.2">
      <c r="B567" s="15"/>
    </row>
    <row r="568" spans="2:2" ht="12" customHeight="1" x14ac:dyDescent="0.2">
      <c r="B568" s="15"/>
    </row>
    <row r="569" spans="2:2" ht="12" customHeight="1" x14ac:dyDescent="0.2">
      <c r="B569" s="15"/>
    </row>
    <row r="570" spans="2:2" ht="12" customHeight="1" x14ac:dyDescent="0.2">
      <c r="B570" s="15"/>
    </row>
    <row r="571" spans="2:2" ht="12" customHeight="1" x14ac:dyDescent="0.2">
      <c r="B571" s="15"/>
    </row>
    <row r="572" spans="2:2" ht="12" customHeight="1" x14ac:dyDescent="0.2">
      <c r="B572" s="15"/>
    </row>
    <row r="573" spans="2:2" ht="12" customHeight="1" x14ac:dyDescent="0.2">
      <c r="B573" s="15"/>
    </row>
    <row r="574" spans="2:2" ht="12" customHeight="1" x14ac:dyDescent="0.2">
      <c r="B574" s="15"/>
    </row>
    <row r="575" spans="2:2" ht="12" customHeight="1" x14ac:dyDescent="0.2">
      <c r="B575" s="15"/>
    </row>
    <row r="576" spans="2:2" ht="12" customHeight="1" x14ac:dyDescent="0.2">
      <c r="B576" s="15"/>
    </row>
    <row r="577" spans="2:2" ht="12" customHeight="1" x14ac:dyDescent="0.2">
      <c r="B577" s="15"/>
    </row>
    <row r="578" spans="2:2" ht="12" customHeight="1" x14ac:dyDescent="0.2">
      <c r="B578" s="15"/>
    </row>
    <row r="579" spans="2:2" ht="12" customHeight="1" x14ac:dyDescent="0.2">
      <c r="B579" s="15"/>
    </row>
    <row r="580" spans="2:2" ht="12" customHeight="1" x14ac:dyDescent="0.2">
      <c r="B580" s="15"/>
    </row>
    <row r="581" spans="2:2" ht="12" customHeight="1" x14ac:dyDescent="0.2">
      <c r="B581" s="15"/>
    </row>
    <row r="582" spans="2:2" ht="12" customHeight="1" x14ac:dyDescent="0.2">
      <c r="B582" s="15"/>
    </row>
    <row r="583" spans="2:2" ht="12" customHeight="1" x14ac:dyDescent="0.2">
      <c r="B583" s="15"/>
    </row>
    <row r="584" spans="2:2" ht="12" customHeight="1" x14ac:dyDescent="0.2">
      <c r="B584" s="15"/>
    </row>
    <row r="585" spans="2:2" ht="12" customHeight="1" x14ac:dyDescent="0.2">
      <c r="B585" s="15"/>
    </row>
    <row r="586" spans="2:2" ht="12" customHeight="1" x14ac:dyDescent="0.2">
      <c r="B586" s="15"/>
    </row>
    <row r="587" spans="2:2" ht="12" customHeight="1" x14ac:dyDescent="0.2">
      <c r="B587" s="15"/>
    </row>
    <row r="588" spans="2:2" ht="12" customHeight="1" x14ac:dyDescent="0.2">
      <c r="B588" s="15"/>
    </row>
    <row r="589" spans="2:2" ht="12" customHeight="1" x14ac:dyDescent="0.2">
      <c r="B589" s="15"/>
    </row>
    <row r="590" spans="2:2" ht="12" customHeight="1" x14ac:dyDescent="0.2">
      <c r="B590" s="15"/>
    </row>
    <row r="591" spans="2:2" ht="12" customHeight="1" x14ac:dyDescent="0.2">
      <c r="B591" s="15"/>
    </row>
    <row r="592" spans="2:2" ht="12" customHeight="1" x14ac:dyDescent="0.2">
      <c r="B592" s="15"/>
    </row>
    <row r="593" spans="2:2" ht="12" customHeight="1" x14ac:dyDescent="0.2">
      <c r="B593" s="15"/>
    </row>
    <row r="594" spans="2:2" ht="12" customHeight="1" x14ac:dyDescent="0.2">
      <c r="B594" s="15"/>
    </row>
    <row r="595" spans="2:2" ht="12" customHeight="1" x14ac:dyDescent="0.2">
      <c r="B595" s="15"/>
    </row>
    <row r="596" spans="2:2" ht="12" customHeight="1" x14ac:dyDescent="0.2">
      <c r="B596" s="15"/>
    </row>
    <row r="597" spans="2:2" ht="12" customHeight="1" x14ac:dyDescent="0.2">
      <c r="B597" s="15"/>
    </row>
    <row r="598" spans="2:2" ht="12" customHeight="1" x14ac:dyDescent="0.2">
      <c r="B598" s="15"/>
    </row>
    <row r="599" spans="2:2" ht="12" customHeight="1" x14ac:dyDescent="0.2">
      <c r="B599" s="15"/>
    </row>
    <row r="600" spans="2:2" ht="12" customHeight="1" x14ac:dyDescent="0.2">
      <c r="B600" s="15"/>
    </row>
    <row r="601" spans="2:2" ht="12" customHeight="1" x14ac:dyDescent="0.2">
      <c r="B601" s="15"/>
    </row>
    <row r="602" spans="2:2" ht="12" customHeight="1" x14ac:dyDescent="0.2">
      <c r="B602" s="15"/>
    </row>
    <row r="603" spans="2:2" ht="12" customHeight="1" x14ac:dyDescent="0.2">
      <c r="B603" s="15"/>
    </row>
    <row r="604" spans="2:2" ht="12" customHeight="1" x14ac:dyDescent="0.2">
      <c r="B604" s="15"/>
    </row>
    <row r="605" spans="2:2" ht="12" customHeight="1" x14ac:dyDescent="0.2">
      <c r="B605" s="15"/>
    </row>
    <row r="606" spans="2:2" ht="12" customHeight="1" x14ac:dyDescent="0.2">
      <c r="B606" s="15"/>
    </row>
    <row r="607" spans="2:2" ht="12" customHeight="1" x14ac:dyDescent="0.2">
      <c r="B607" s="15"/>
    </row>
    <row r="608" spans="2:2" ht="12" customHeight="1" x14ac:dyDescent="0.2">
      <c r="B608" s="15"/>
    </row>
    <row r="609" spans="2:2" ht="12" customHeight="1" x14ac:dyDescent="0.2">
      <c r="B609" s="15"/>
    </row>
    <row r="610" spans="2:2" ht="12" customHeight="1" x14ac:dyDescent="0.2">
      <c r="B610" s="15"/>
    </row>
    <row r="611" spans="2:2" ht="12" customHeight="1" x14ac:dyDescent="0.2">
      <c r="B611" s="15"/>
    </row>
    <row r="612" spans="2:2" ht="12" customHeight="1" x14ac:dyDescent="0.2">
      <c r="B612" s="15"/>
    </row>
    <row r="613" spans="2:2" ht="12" customHeight="1" x14ac:dyDescent="0.2">
      <c r="B613" s="15"/>
    </row>
    <row r="614" spans="2:2" ht="12" customHeight="1" x14ac:dyDescent="0.2">
      <c r="B614" s="15"/>
    </row>
    <row r="615" spans="2:2" ht="12" customHeight="1" x14ac:dyDescent="0.2">
      <c r="B615" s="15"/>
    </row>
    <row r="616" spans="2:2" ht="12" customHeight="1" x14ac:dyDescent="0.2">
      <c r="B616" s="15"/>
    </row>
    <row r="617" spans="2:2" ht="12" customHeight="1" x14ac:dyDescent="0.2">
      <c r="B617" s="15"/>
    </row>
    <row r="618" spans="2:2" ht="12" customHeight="1" x14ac:dyDescent="0.2">
      <c r="B618" s="15"/>
    </row>
    <row r="619" spans="2:2" ht="12" customHeight="1" x14ac:dyDescent="0.2">
      <c r="B619" s="15"/>
    </row>
    <row r="620" spans="2:2" ht="12" customHeight="1" x14ac:dyDescent="0.2">
      <c r="B620" s="15"/>
    </row>
    <row r="621" spans="2:2" ht="12" customHeight="1" x14ac:dyDescent="0.2">
      <c r="B621" s="15"/>
    </row>
    <row r="622" spans="2:2" ht="12" customHeight="1" x14ac:dyDescent="0.2">
      <c r="B622" s="15"/>
    </row>
    <row r="623" spans="2:2" ht="12" customHeight="1" x14ac:dyDescent="0.2">
      <c r="B623" s="15"/>
    </row>
    <row r="624" spans="2:2" ht="12" customHeight="1" x14ac:dyDescent="0.2">
      <c r="B624" s="15"/>
    </row>
    <row r="625" spans="2:2" ht="12" customHeight="1" x14ac:dyDescent="0.2">
      <c r="B625" s="15"/>
    </row>
    <row r="626" spans="2:2" ht="12" customHeight="1" x14ac:dyDescent="0.2">
      <c r="B626" s="15"/>
    </row>
    <row r="627" spans="2:2" ht="12" customHeight="1" x14ac:dyDescent="0.2">
      <c r="B627" s="15"/>
    </row>
    <row r="628" spans="2:2" ht="12" customHeight="1" x14ac:dyDescent="0.2">
      <c r="B628" s="15"/>
    </row>
    <row r="629" spans="2:2" ht="12" customHeight="1" x14ac:dyDescent="0.2">
      <c r="B629" s="15"/>
    </row>
    <row r="630" spans="2:2" ht="12" customHeight="1" x14ac:dyDescent="0.2">
      <c r="B630" s="15"/>
    </row>
    <row r="631" spans="2:2" ht="12" customHeight="1" x14ac:dyDescent="0.2">
      <c r="B631" s="15"/>
    </row>
    <row r="632" spans="2:2" ht="12" customHeight="1" x14ac:dyDescent="0.2">
      <c r="B632" s="15"/>
    </row>
    <row r="633" spans="2:2" ht="12" customHeight="1" x14ac:dyDescent="0.2">
      <c r="B633" s="15"/>
    </row>
    <row r="634" spans="2:2" ht="12" customHeight="1" x14ac:dyDescent="0.2">
      <c r="B634" s="15"/>
    </row>
    <row r="635" spans="2:2" ht="12" customHeight="1" x14ac:dyDescent="0.2">
      <c r="B635" s="15"/>
    </row>
    <row r="636" spans="2:2" ht="12" customHeight="1" x14ac:dyDescent="0.2">
      <c r="B636" s="15"/>
    </row>
    <row r="637" spans="2:2" ht="12" customHeight="1" x14ac:dyDescent="0.2">
      <c r="B637" s="15"/>
    </row>
    <row r="638" spans="2:2" ht="12" customHeight="1" x14ac:dyDescent="0.2">
      <c r="B638" s="15"/>
    </row>
    <row r="639" spans="2:2" ht="12" customHeight="1" x14ac:dyDescent="0.2">
      <c r="B639" s="15"/>
    </row>
    <row r="640" spans="2:2" ht="12" customHeight="1" x14ac:dyDescent="0.2">
      <c r="B640" s="15"/>
    </row>
    <row r="641" spans="2:2" ht="12" customHeight="1" x14ac:dyDescent="0.2">
      <c r="B641" s="15"/>
    </row>
    <row r="642" spans="2:2" ht="12" customHeight="1" x14ac:dyDescent="0.2">
      <c r="B642" s="15"/>
    </row>
    <row r="643" spans="2:2" ht="12" customHeight="1" x14ac:dyDescent="0.2">
      <c r="B643" s="15"/>
    </row>
    <row r="644" spans="2:2" ht="12" customHeight="1" x14ac:dyDescent="0.2">
      <c r="B644" s="15"/>
    </row>
    <row r="645" spans="2:2" ht="12" customHeight="1" x14ac:dyDescent="0.2">
      <c r="B645" s="15"/>
    </row>
    <row r="646" spans="2:2" ht="12" customHeight="1" x14ac:dyDescent="0.2">
      <c r="B646" s="15"/>
    </row>
    <row r="647" spans="2:2" ht="12" customHeight="1" x14ac:dyDescent="0.2">
      <c r="B647" s="15"/>
    </row>
    <row r="648" spans="2:2" ht="12" customHeight="1" x14ac:dyDescent="0.2">
      <c r="B648" s="15"/>
    </row>
    <row r="649" spans="2:2" ht="12" customHeight="1" x14ac:dyDescent="0.2">
      <c r="B649" s="15"/>
    </row>
    <row r="650" spans="2:2" ht="12" customHeight="1" x14ac:dyDescent="0.2">
      <c r="B650" s="15"/>
    </row>
    <row r="651" spans="2:2" ht="12" customHeight="1" x14ac:dyDescent="0.2">
      <c r="B651" s="15"/>
    </row>
    <row r="652" spans="2:2" ht="12" customHeight="1" x14ac:dyDescent="0.2">
      <c r="B652" s="15"/>
    </row>
    <row r="653" spans="2:2" ht="12" customHeight="1" x14ac:dyDescent="0.2">
      <c r="B653" s="15"/>
    </row>
    <row r="654" spans="2:2" ht="12" customHeight="1" x14ac:dyDescent="0.2">
      <c r="B654" s="15"/>
    </row>
    <row r="655" spans="2:2" ht="12" customHeight="1" x14ac:dyDescent="0.2">
      <c r="B655" s="15"/>
    </row>
    <row r="656" spans="2:2" ht="12" customHeight="1" x14ac:dyDescent="0.2">
      <c r="B656" s="15"/>
    </row>
    <row r="657" spans="2:2" ht="12" customHeight="1" x14ac:dyDescent="0.2">
      <c r="B657" s="15"/>
    </row>
    <row r="658" spans="2:2" ht="12" customHeight="1" x14ac:dyDescent="0.2">
      <c r="B658" s="15"/>
    </row>
    <row r="659" spans="2:2" ht="12" customHeight="1" x14ac:dyDescent="0.2">
      <c r="B659" s="15"/>
    </row>
    <row r="660" spans="2:2" ht="12" customHeight="1" x14ac:dyDescent="0.2">
      <c r="B660" s="15"/>
    </row>
    <row r="661" spans="2:2" ht="12" customHeight="1" x14ac:dyDescent="0.2">
      <c r="B661" s="15"/>
    </row>
    <row r="662" spans="2:2" ht="12" customHeight="1" x14ac:dyDescent="0.2">
      <c r="B662" s="15"/>
    </row>
    <row r="663" spans="2:2" ht="12" customHeight="1" x14ac:dyDescent="0.2">
      <c r="B663" s="15"/>
    </row>
    <row r="664" spans="2:2" ht="12" customHeight="1" x14ac:dyDescent="0.2">
      <c r="B664" s="15"/>
    </row>
    <row r="665" spans="2:2" ht="12" customHeight="1" x14ac:dyDescent="0.2">
      <c r="B665" s="15"/>
    </row>
    <row r="666" spans="2:2" ht="12" customHeight="1" x14ac:dyDescent="0.2">
      <c r="B666" s="15"/>
    </row>
    <row r="667" spans="2:2" ht="12" customHeight="1" x14ac:dyDescent="0.2">
      <c r="B667" s="15"/>
    </row>
    <row r="668" spans="2:2" ht="12" customHeight="1" x14ac:dyDescent="0.2">
      <c r="B668" s="15"/>
    </row>
    <row r="669" spans="2:2" ht="12" customHeight="1" x14ac:dyDescent="0.2">
      <c r="B669" s="15"/>
    </row>
    <row r="670" spans="2:2" ht="12" customHeight="1" x14ac:dyDescent="0.2">
      <c r="B670" s="15"/>
    </row>
    <row r="671" spans="2:2" ht="12" customHeight="1" x14ac:dyDescent="0.2">
      <c r="B671" s="15"/>
    </row>
    <row r="672" spans="2:2" ht="12" customHeight="1" x14ac:dyDescent="0.2">
      <c r="B672" s="15"/>
    </row>
    <row r="673" spans="2:2" ht="12" customHeight="1" x14ac:dyDescent="0.2">
      <c r="B673" s="15"/>
    </row>
    <row r="674" spans="2:2" ht="12" customHeight="1" x14ac:dyDescent="0.2">
      <c r="B674" s="15"/>
    </row>
    <row r="675" spans="2:2" ht="12" customHeight="1" x14ac:dyDescent="0.2">
      <c r="B675" s="15"/>
    </row>
    <row r="676" spans="2:2" ht="12" customHeight="1" x14ac:dyDescent="0.2">
      <c r="B676" s="15"/>
    </row>
    <row r="677" spans="2:2" ht="12" customHeight="1" x14ac:dyDescent="0.2">
      <c r="B677" s="15"/>
    </row>
    <row r="678" spans="2:2" ht="12" customHeight="1" x14ac:dyDescent="0.2">
      <c r="B678" s="15"/>
    </row>
    <row r="679" spans="2:2" ht="12" customHeight="1" x14ac:dyDescent="0.2">
      <c r="B679" s="15"/>
    </row>
    <row r="680" spans="2:2" ht="12" customHeight="1" x14ac:dyDescent="0.2">
      <c r="B680" s="15"/>
    </row>
    <row r="681" spans="2:2" ht="12" customHeight="1" x14ac:dyDescent="0.2">
      <c r="B681" s="15"/>
    </row>
    <row r="682" spans="2:2" ht="12" customHeight="1" x14ac:dyDescent="0.2">
      <c r="B682" s="15"/>
    </row>
    <row r="683" spans="2:2" ht="12" customHeight="1" x14ac:dyDescent="0.2">
      <c r="B683" s="15"/>
    </row>
    <row r="684" spans="2:2" ht="12" customHeight="1" x14ac:dyDescent="0.2">
      <c r="B684" s="15"/>
    </row>
    <row r="685" spans="2:2" ht="12" customHeight="1" x14ac:dyDescent="0.2">
      <c r="B685" s="15"/>
    </row>
    <row r="686" spans="2:2" ht="12" customHeight="1" x14ac:dyDescent="0.2">
      <c r="B686" s="15"/>
    </row>
    <row r="687" spans="2:2" ht="12" customHeight="1" x14ac:dyDescent="0.2">
      <c r="B687" s="15"/>
    </row>
    <row r="688" spans="2:2" ht="12" customHeight="1" x14ac:dyDescent="0.2">
      <c r="B688" s="15"/>
    </row>
    <row r="689" spans="2:2" ht="12" customHeight="1" x14ac:dyDescent="0.2">
      <c r="B689" s="15"/>
    </row>
    <row r="690" spans="2:2" ht="12" customHeight="1" x14ac:dyDescent="0.2">
      <c r="B690" s="15"/>
    </row>
    <row r="691" spans="2:2" ht="12" customHeight="1" x14ac:dyDescent="0.2">
      <c r="B691" s="15"/>
    </row>
    <row r="692" spans="2:2" ht="12" customHeight="1" x14ac:dyDescent="0.2">
      <c r="B692" s="15"/>
    </row>
    <row r="693" spans="2:2" ht="12" customHeight="1" x14ac:dyDescent="0.2">
      <c r="B693" s="15"/>
    </row>
    <row r="694" spans="2:2" ht="12" customHeight="1" x14ac:dyDescent="0.2">
      <c r="B694" s="15"/>
    </row>
    <row r="695" spans="2:2" ht="12" customHeight="1" x14ac:dyDescent="0.2">
      <c r="B695" s="15"/>
    </row>
    <row r="696" spans="2:2" ht="12" customHeight="1" x14ac:dyDescent="0.2">
      <c r="B696" s="15"/>
    </row>
    <row r="697" spans="2:2" ht="12" customHeight="1" x14ac:dyDescent="0.2">
      <c r="B697" s="15"/>
    </row>
    <row r="698" spans="2:2" ht="12" customHeight="1" x14ac:dyDescent="0.2">
      <c r="B698" s="15"/>
    </row>
    <row r="699" spans="2:2" ht="12" customHeight="1" x14ac:dyDescent="0.2">
      <c r="B699" s="15"/>
    </row>
    <row r="700" spans="2:2" ht="12" customHeight="1" x14ac:dyDescent="0.2">
      <c r="B700" s="15"/>
    </row>
    <row r="701" spans="2:2" ht="12" customHeight="1" x14ac:dyDescent="0.2">
      <c r="B701" s="15"/>
    </row>
    <row r="702" spans="2:2" ht="12" customHeight="1" x14ac:dyDescent="0.2">
      <c r="B702" s="15"/>
    </row>
    <row r="703" spans="2:2" ht="12" customHeight="1" x14ac:dyDescent="0.2">
      <c r="B703" s="15"/>
    </row>
    <row r="704" spans="2:2" ht="12" customHeight="1" x14ac:dyDescent="0.2">
      <c r="B704" s="15"/>
    </row>
    <row r="705" spans="2:2" ht="12" customHeight="1" x14ac:dyDescent="0.2">
      <c r="B705" s="15"/>
    </row>
    <row r="706" spans="2:2" ht="12" customHeight="1" x14ac:dyDescent="0.2">
      <c r="B706" s="15"/>
    </row>
    <row r="707" spans="2:2" ht="12" customHeight="1" x14ac:dyDescent="0.2">
      <c r="B707" s="15"/>
    </row>
    <row r="708" spans="2:2" ht="12" customHeight="1" x14ac:dyDescent="0.2">
      <c r="B708" s="15"/>
    </row>
    <row r="709" spans="2:2" ht="12" customHeight="1" x14ac:dyDescent="0.2">
      <c r="B709" s="15"/>
    </row>
    <row r="710" spans="2:2" ht="12" customHeight="1" x14ac:dyDescent="0.2">
      <c r="B710" s="15"/>
    </row>
    <row r="711" spans="2:2" ht="12" customHeight="1" x14ac:dyDescent="0.2">
      <c r="B711" s="15"/>
    </row>
    <row r="712" spans="2:2" ht="12" customHeight="1" x14ac:dyDescent="0.2">
      <c r="B712" s="15"/>
    </row>
    <row r="713" spans="2:2" ht="12" customHeight="1" x14ac:dyDescent="0.2">
      <c r="B713" s="15"/>
    </row>
    <row r="714" spans="2:2" ht="12" customHeight="1" x14ac:dyDescent="0.2">
      <c r="B714" s="15"/>
    </row>
    <row r="715" spans="2:2" ht="12" customHeight="1" x14ac:dyDescent="0.2">
      <c r="B715" s="15"/>
    </row>
    <row r="716" spans="2:2" ht="12" customHeight="1" x14ac:dyDescent="0.2">
      <c r="B716" s="15"/>
    </row>
    <row r="717" spans="2:2" ht="12" customHeight="1" x14ac:dyDescent="0.2">
      <c r="B717" s="15"/>
    </row>
    <row r="718" spans="2:2" ht="12" customHeight="1" x14ac:dyDescent="0.2">
      <c r="B718" s="15"/>
    </row>
    <row r="719" spans="2:2" ht="12" customHeight="1" x14ac:dyDescent="0.2">
      <c r="B719" s="15"/>
    </row>
    <row r="720" spans="2:2" ht="12" customHeight="1" x14ac:dyDescent="0.2">
      <c r="B720" s="15"/>
    </row>
    <row r="721" spans="2:2" ht="12" customHeight="1" x14ac:dyDescent="0.2">
      <c r="B721" s="15"/>
    </row>
    <row r="722" spans="2:2" ht="12" customHeight="1" x14ac:dyDescent="0.2">
      <c r="B722" s="15"/>
    </row>
    <row r="723" spans="2:2" ht="12" customHeight="1" x14ac:dyDescent="0.2">
      <c r="B723" s="15"/>
    </row>
    <row r="724" spans="2:2" ht="12" customHeight="1" x14ac:dyDescent="0.2">
      <c r="B724" s="15"/>
    </row>
    <row r="725" spans="2:2" ht="12" customHeight="1" x14ac:dyDescent="0.2">
      <c r="B725" s="15"/>
    </row>
    <row r="726" spans="2:2" ht="12" customHeight="1" x14ac:dyDescent="0.2">
      <c r="B726" s="15"/>
    </row>
    <row r="727" spans="2:2" ht="12" customHeight="1" x14ac:dyDescent="0.2">
      <c r="B727" s="15"/>
    </row>
    <row r="728" spans="2:2" ht="12" customHeight="1" x14ac:dyDescent="0.2">
      <c r="B728" s="15"/>
    </row>
    <row r="729" spans="2:2" ht="12" customHeight="1" x14ac:dyDescent="0.2">
      <c r="B729" s="15"/>
    </row>
    <row r="730" spans="2:2" ht="12" customHeight="1" x14ac:dyDescent="0.2">
      <c r="B730" s="15"/>
    </row>
    <row r="731" spans="2:2" ht="12" customHeight="1" x14ac:dyDescent="0.2">
      <c r="B731" s="15"/>
    </row>
    <row r="732" spans="2:2" ht="12" customHeight="1" x14ac:dyDescent="0.2">
      <c r="B732" s="15"/>
    </row>
    <row r="733" spans="2:2" ht="12" customHeight="1" x14ac:dyDescent="0.2">
      <c r="B733" s="15"/>
    </row>
    <row r="734" spans="2:2" ht="12" customHeight="1" x14ac:dyDescent="0.2">
      <c r="B734" s="15"/>
    </row>
    <row r="735" spans="2:2" ht="12" customHeight="1" x14ac:dyDescent="0.2">
      <c r="B735" s="15"/>
    </row>
    <row r="736" spans="2:2" ht="12" customHeight="1" x14ac:dyDescent="0.2">
      <c r="B736" s="15"/>
    </row>
    <row r="737" spans="2:2" ht="12" customHeight="1" x14ac:dyDescent="0.2">
      <c r="B737" s="15"/>
    </row>
    <row r="738" spans="2:2" ht="12" customHeight="1" x14ac:dyDescent="0.2">
      <c r="B738" s="15"/>
    </row>
    <row r="739" spans="2:2" ht="12" customHeight="1" x14ac:dyDescent="0.2">
      <c r="B739" s="15"/>
    </row>
    <row r="740" spans="2:2" ht="12" customHeight="1" x14ac:dyDescent="0.2">
      <c r="B740" s="15"/>
    </row>
    <row r="741" spans="2:2" ht="12" customHeight="1" x14ac:dyDescent="0.2">
      <c r="B741" s="15"/>
    </row>
    <row r="742" spans="2:2" ht="12" customHeight="1" x14ac:dyDescent="0.2">
      <c r="B742" s="15"/>
    </row>
    <row r="743" spans="2:2" ht="12" customHeight="1" x14ac:dyDescent="0.2">
      <c r="B743" s="15"/>
    </row>
    <row r="744" spans="2:2" ht="12" customHeight="1" x14ac:dyDescent="0.2">
      <c r="B744" s="15"/>
    </row>
    <row r="745" spans="2:2" ht="12" customHeight="1" x14ac:dyDescent="0.2">
      <c r="B745" s="15"/>
    </row>
    <row r="746" spans="2:2" ht="12" customHeight="1" x14ac:dyDescent="0.2">
      <c r="B746" s="15"/>
    </row>
    <row r="747" spans="2:2" ht="12" customHeight="1" x14ac:dyDescent="0.2">
      <c r="B747" s="15"/>
    </row>
    <row r="748" spans="2:2" ht="12" customHeight="1" x14ac:dyDescent="0.2">
      <c r="B748" s="15"/>
    </row>
    <row r="749" spans="2:2" ht="12" customHeight="1" x14ac:dyDescent="0.2">
      <c r="B749" s="15"/>
    </row>
    <row r="750" spans="2:2" ht="12" customHeight="1" x14ac:dyDescent="0.2">
      <c r="B750" s="15"/>
    </row>
    <row r="751" spans="2:2" ht="12" customHeight="1" x14ac:dyDescent="0.2">
      <c r="B751" s="15"/>
    </row>
    <row r="752" spans="2:2" ht="12" customHeight="1" x14ac:dyDescent="0.2">
      <c r="B752" s="15"/>
    </row>
    <row r="753" spans="2:2" ht="12" customHeight="1" x14ac:dyDescent="0.2">
      <c r="B753" s="15"/>
    </row>
    <row r="754" spans="2:2" ht="12" customHeight="1" x14ac:dyDescent="0.2">
      <c r="B754" s="15"/>
    </row>
    <row r="755" spans="2:2" ht="12" customHeight="1" x14ac:dyDescent="0.2">
      <c r="B755" s="15"/>
    </row>
    <row r="756" spans="2:2" ht="12" customHeight="1" x14ac:dyDescent="0.2">
      <c r="B756" s="15"/>
    </row>
    <row r="757" spans="2:2" ht="12" customHeight="1" x14ac:dyDescent="0.2">
      <c r="B757" s="15"/>
    </row>
    <row r="758" spans="2:2" ht="12" customHeight="1" x14ac:dyDescent="0.2">
      <c r="B758" s="15"/>
    </row>
    <row r="759" spans="2:2" ht="12" customHeight="1" x14ac:dyDescent="0.2">
      <c r="B759" s="15"/>
    </row>
    <row r="760" spans="2:2" ht="12" customHeight="1" x14ac:dyDescent="0.2">
      <c r="B760" s="15"/>
    </row>
    <row r="761" spans="2:2" ht="12" customHeight="1" x14ac:dyDescent="0.2">
      <c r="B761" s="15"/>
    </row>
    <row r="762" spans="2:2" ht="12" customHeight="1" x14ac:dyDescent="0.2">
      <c r="B762" s="15"/>
    </row>
    <row r="763" spans="2:2" ht="12" customHeight="1" x14ac:dyDescent="0.2">
      <c r="B763" s="15"/>
    </row>
    <row r="764" spans="2:2" ht="12" customHeight="1" x14ac:dyDescent="0.2">
      <c r="B764" s="15"/>
    </row>
    <row r="765" spans="2:2" ht="12" customHeight="1" x14ac:dyDescent="0.2">
      <c r="B765" s="15"/>
    </row>
    <row r="766" spans="2:2" ht="12" customHeight="1" x14ac:dyDescent="0.2">
      <c r="B766" s="15"/>
    </row>
    <row r="767" spans="2:2" ht="12" customHeight="1" x14ac:dyDescent="0.2">
      <c r="B767" s="15"/>
    </row>
    <row r="768" spans="2:2" ht="12" customHeight="1" x14ac:dyDescent="0.2">
      <c r="B768" s="15"/>
    </row>
    <row r="769" spans="2:2" ht="12" customHeight="1" x14ac:dyDescent="0.2">
      <c r="B769" s="15"/>
    </row>
    <row r="770" spans="2:2" ht="12" customHeight="1" x14ac:dyDescent="0.2">
      <c r="B770" s="15"/>
    </row>
    <row r="771" spans="2:2" ht="12" customHeight="1" x14ac:dyDescent="0.2">
      <c r="B771" s="15"/>
    </row>
    <row r="772" spans="2:2" ht="12" customHeight="1" x14ac:dyDescent="0.2">
      <c r="B772" s="15"/>
    </row>
    <row r="773" spans="2:2" ht="12" customHeight="1" x14ac:dyDescent="0.2">
      <c r="B773" s="15"/>
    </row>
    <row r="774" spans="2:2" ht="12" customHeight="1" x14ac:dyDescent="0.2">
      <c r="B774" s="15"/>
    </row>
    <row r="775" spans="2:2" ht="12" customHeight="1" x14ac:dyDescent="0.2">
      <c r="B775" s="15"/>
    </row>
    <row r="776" spans="2:2" ht="12" customHeight="1" x14ac:dyDescent="0.2">
      <c r="B776" s="15"/>
    </row>
    <row r="777" spans="2:2" ht="12" customHeight="1" x14ac:dyDescent="0.2">
      <c r="B777" s="15"/>
    </row>
    <row r="778" spans="2:2" ht="12" customHeight="1" x14ac:dyDescent="0.2">
      <c r="B778" s="15"/>
    </row>
    <row r="779" spans="2:2" ht="12" customHeight="1" x14ac:dyDescent="0.2">
      <c r="B779" s="15"/>
    </row>
    <row r="780" spans="2:2" ht="12" customHeight="1" x14ac:dyDescent="0.2">
      <c r="B780" s="15"/>
    </row>
    <row r="781" spans="2:2" ht="12" customHeight="1" x14ac:dyDescent="0.2">
      <c r="B781" s="15"/>
    </row>
    <row r="782" spans="2:2" ht="12" customHeight="1" x14ac:dyDescent="0.2">
      <c r="B782" s="15"/>
    </row>
    <row r="783" spans="2:2" ht="12" customHeight="1" x14ac:dyDescent="0.2">
      <c r="B783" s="15"/>
    </row>
    <row r="784" spans="2:2" ht="12" customHeight="1" x14ac:dyDescent="0.2">
      <c r="B784" s="15"/>
    </row>
    <row r="785" spans="2:2" ht="12" customHeight="1" x14ac:dyDescent="0.2">
      <c r="B785" s="15"/>
    </row>
    <row r="786" spans="2:2" ht="12" customHeight="1" x14ac:dyDescent="0.2">
      <c r="B786" s="15"/>
    </row>
    <row r="787" spans="2:2" ht="12" customHeight="1" x14ac:dyDescent="0.2">
      <c r="B787" s="15"/>
    </row>
    <row r="788" spans="2:2" ht="12" customHeight="1" x14ac:dyDescent="0.2">
      <c r="B788" s="15"/>
    </row>
    <row r="789" spans="2:2" ht="12" customHeight="1" x14ac:dyDescent="0.2">
      <c r="B789" s="15"/>
    </row>
    <row r="790" spans="2:2" ht="12" customHeight="1" x14ac:dyDescent="0.2">
      <c r="B790" s="15"/>
    </row>
    <row r="791" spans="2:2" ht="12" customHeight="1" x14ac:dyDescent="0.2">
      <c r="B791" s="15"/>
    </row>
    <row r="792" spans="2:2" ht="12" customHeight="1" x14ac:dyDescent="0.2">
      <c r="B792" s="15"/>
    </row>
    <row r="793" spans="2:2" ht="12" customHeight="1" x14ac:dyDescent="0.2">
      <c r="B793" s="15"/>
    </row>
    <row r="794" spans="2:2" ht="12" customHeight="1" x14ac:dyDescent="0.2">
      <c r="B794" s="15"/>
    </row>
    <row r="795" spans="2:2" ht="12" customHeight="1" x14ac:dyDescent="0.2">
      <c r="B795" s="15"/>
    </row>
    <row r="796" spans="2:2" ht="12" customHeight="1" x14ac:dyDescent="0.2">
      <c r="B796" s="15"/>
    </row>
    <row r="797" spans="2:2" ht="12" customHeight="1" x14ac:dyDescent="0.2">
      <c r="B797" s="15"/>
    </row>
    <row r="798" spans="2:2" ht="12" customHeight="1" x14ac:dyDescent="0.2">
      <c r="B798" s="15"/>
    </row>
    <row r="799" spans="2:2" ht="12" customHeight="1" x14ac:dyDescent="0.2">
      <c r="B799" s="15"/>
    </row>
    <row r="800" spans="2:2" ht="12" customHeight="1" x14ac:dyDescent="0.2">
      <c r="B800" s="15"/>
    </row>
    <row r="801" spans="2:2" ht="12" customHeight="1" x14ac:dyDescent="0.2">
      <c r="B801" s="15"/>
    </row>
    <row r="802" spans="2:2" ht="12" customHeight="1" x14ac:dyDescent="0.2">
      <c r="B802" s="15"/>
    </row>
    <row r="803" spans="2:2" ht="12" customHeight="1" x14ac:dyDescent="0.2">
      <c r="B803" s="15"/>
    </row>
    <row r="804" spans="2:2" ht="12" customHeight="1" x14ac:dyDescent="0.2">
      <c r="B804" s="15"/>
    </row>
    <row r="805" spans="2:2" ht="12" customHeight="1" x14ac:dyDescent="0.2">
      <c r="B805" s="15"/>
    </row>
    <row r="806" spans="2:2" ht="12" customHeight="1" x14ac:dyDescent="0.2">
      <c r="B806" s="15"/>
    </row>
    <row r="807" spans="2:2" ht="12" customHeight="1" x14ac:dyDescent="0.2">
      <c r="B807" s="15"/>
    </row>
    <row r="808" spans="2:2" ht="12" customHeight="1" x14ac:dyDescent="0.2">
      <c r="B808" s="15"/>
    </row>
    <row r="809" spans="2:2" ht="12" customHeight="1" x14ac:dyDescent="0.2">
      <c r="B809" s="15"/>
    </row>
    <row r="810" spans="2:2" ht="12" customHeight="1" x14ac:dyDescent="0.2">
      <c r="B810" s="15"/>
    </row>
    <row r="811" spans="2:2" ht="12" customHeight="1" x14ac:dyDescent="0.2">
      <c r="B811" s="15"/>
    </row>
    <row r="812" spans="2:2" ht="12" customHeight="1" x14ac:dyDescent="0.2">
      <c r="B812" s="15"/>
    </row>
    <row r="813" spans="2:2" ht="12" customHeight="1" x14ac:dyDescent="0.2">
      <c r="B813" s="15"/>
    </row>
    <row r="814" spans="2:2" ht="12" customHeight="1" x14ac:dyDescent="0.2">
      <c r="B814" s="15"/>
    </row>
    <row r="815" spans="2:2" ht="12" customHeight="1" x14ac:dyDescent="0.2">
      <c r="B815" s="15"/>
    </row>
    <row r="816" spans="2:2" ht="12" customHeight="1" x14ac:dyDescent="0.2">
      <c r="B816" s="15"/>
    </row>
    <row r="817" spans="2:2" ht="12" customHeight="1" x14ac:dyDescent="0.2">
      <c r="B817" s="15"/>
    </row>
    <row r="818" spans="2:2" ht="12" customHeight="1" x14ac:dyDescent="0.2">
      <c r="B818" s="15"/>
    </row>
    <row r="819" spans="2:2" ht="12" customHeight="1" x14ac:dyDescent="0.2">
      <c r="B819" s="15"/>
    </row>
    <row r="820" spans="2:2" ht="12" customHeight="1" x14ac:dyDescent="0.2">
      <c r="B820" s="15"/>
    </row>
    <row r="821" spans="2:2" ht="12" customHeight="1" x14ac:dyDescent="0.2">
      <c r="B821" s="15"/>
    </row>
    <row r="822" spans="2:2" ht="12" customHeight="1" x14ac:dyDescent="0.2">
      <c r="B822" s="15"/>
    </row>
    <row r="823" spans="2:2" ht="12" customHeight="1" x14ac:dyDescent="0.2">
      <c r="B823" s="15"/>
    </row>
    <row r="824" spans="2:2" ht="12" customHeight="1" x14ac:dyDescent="0.2">
      <c r="B824" s="15"/>
    </row>
    <row r="825" spans="2:2" ht="12" customHeight="1" x14ac:dyDescent="0.2">
      <c r="B825" s="15"/>
    </row>
    <row r="826" spans="2:2" ht="12" customHeight="1" x14ac:dyDescent="0.2">
      <c r="B826" s="15"/>
    </row>
    <row r="827" spans="2:2" ht="12" customHeight="1" x14ac:dyDescent="0.2">
      <c r="B827" s="15"/>
    </row>
    <row r="828" spans="2:2" ht="12" customHeight="1" x14ac:dyDescent="0.2">
      <c r="B828" s="15"/>
    </row>
    <row r="829" spans="2:2" ht="12" customHeight="1" x14ac:dyDescent="0.2">
      <c r="B829" s="15"/>
    </row>
    <row r="830" spans="2:2" ht="12" customHeight="1" x14ac:dyDescent="0.2">
      <c r="B830" s="15"/>
    </row>
    <row r="831" spans="2:2" ht="12" customHeight="1" x14ac:dyDescent="0.2">
      <c r="B831" s="15"/>
    </row>
    <row r="832" spans="2:2" ht="12" customHeight="1" x14ac:dyDescent="0.2">
      <c r="B832" s="15"/>
    </row>
    <row r="833" spans="2:2" ht="12" customHeight="1" x14ac:dyDescent="0.2">
      <c r="B833" s="15"/>
    </row>
    <row r="834" spans="2:2" ht="12" customHeight="1" x14ac:dyDescent="0.2">
      <c r="B834" s="15"/>
    </row>
    <row r="835" spans="2:2" ht="12" customHeight="1" x14ac:dyDescent="0.2">
      <c r="B835" s="15"/>
    </row>
    <row r="836" spans="2:2" ht="12" customHeight="1" x14ac:dyDescent="0.2">
      <c r="B836" s="15"/>
    </row>
    <row r="837" spans="2:2" ht="12" customHeight="1" x14ac:dyDescent="0.2">
      <c r="B837" s="15"/>
    </row>
    <row r="838" spans="2:2" ht="12" customHeight="1" x14ac:dyDescent="0.2">
      <c r="B838" s="15"/>
    </row>
    <row r="839" spans="2:2" ht="12" customHeight="1" x14ac:dyDescent="0.2">
      <c r="B839" s="15"/>
    </row>
    <row r="840" spans="2:2" ht="12" customHeight="1" x14ac:dyDescent="0.2">
      <c r="B840" s="15"/>
    </row>
    <row r="841" spans="2:2" ht="12" customHeight="1" x14ac:dyDescent="0.2">
      <c r="B841" s="15"/>
    </row>
    <row r="842" spans="2:2" ht="12" customHeight="1" x14ac:dyDescent="0.2">
      <c r="B842" s="15"/>
    </row>
    <row r="843" spans="2:2" ht="12" customHeight="1" x14ac:dyDescent="0.2">
      <c r="B843" s="15"/>
    </row>
    <row r="844" spans="2:2" ht="12" customHeight="1" x14ac:dyDescent="0.2">
      <c r="B844" s="15"/>
    </row>
    <row r="845" spans="2:2" ht="12" customHeight="1" x14ac:dyDescent="0.2">
      <c r="B845" s="15"/>
    </row>
    <row r="846" spans="2:2" ht="12" customHeight="1" x14ac:dyDescent="0.2">
      <c r="B846" s="15"/>
    </row>
    <row r="847" spans="2:2" ht="12" customHeight="1" x14ac:dyDescent="0.2">
      <c r="B847" s="15"/>
    </row>
    <row r="848" spans="2:2" ht="12" customHeight="1" x14ac:dyDescent="0.2">
      <c r="B848" s="15"/>
    </row>
    <row r="849" spans="2:2" ht="12" customHeight="1" x14ac:dyDescent="0.2">
      <c r="B849" s="15"/>
    </row>
    <row r="850" spans="2:2" ht="12" customHeight="1" x14ac:dyDescent="0.2">
      <c r="B850" s="15"/>
    </row>
    <row r="851" spans="2:2" ht="12" customHeight="1" x14ac:dyDescent="0.2">
      <c r="B851" s="15"/>
    </row>
    <row r="852" spans="2:2" ht="12" customHeight="1" x14ac:dyDescent="0.2">
      <c r="B852" s="15"/>
    </row>
    <row r="853" spans="2:2" ht="12" customHeight="1" x14ac:dyDescent="0.2">
      <c r="B853" s="15"/>
    </row>
    <row r="854" spans="2:2" ht="12" customHeight="1" x14ac:dyDescent="0.2">
      <c r="B854" s="15"/>
    </row>
    <row r="855" spans="2:2" ht="12" customHeight="1" x14ac:dyDescent="0.2">
      <c r="B855" s="15"/>
    </row>
    <row r="856" spans="2:2" ht="12" customHeight="1" x14ac:dyDescent="0.2">
      <c r="B856" s="15"/>
    </row>
    <row r="857" spans="2:2" ht="12" customHeight="1" x14ac:dyDescent="0.2">
      <c r="B857" s="15"/>
    </row>
    <row r="858" spans="2:2" ht="12" customHeight="1" x14ac:dyDescent="0.2">
      <c r="B858" s="15"/>
    </row>
    <row r="859" spans="2:2" ht="12" customHeight="1" x14ac:dyDescent="0.2">
      <c r="B859" s="15"/>
    </row>
    <row r="860" spans="2:2" ht="12" customHeight="1" x14ac:dyDescent="0.2">
      <c r="B860" s="15"/>
    </row>
    <row r="861" spans="2:2" ht="12" customHeight="1" x14ac:dyDescent="0.2">
      <c r="B861" s="15"/>
    </row>
    <row r="862" spans="2:2" ht="12" customHeight="1" x14ac:dyDescent="0.2">
      <c r="B862" s="15"/>
    </row>
    <row r="863" spans="2:2" ht="12" customHeight="1" x14ac:dyDescent="0.2">
      <c r="B863" s="15"/>
    </row>
    <row r="864" spans="2:2" ht="12" customHeight="1" x14ac:dyDescent="0.2">
      <c r="B864" s="15"/>
    </row>
    <row r="865" spans="2:2" ht="12" customHeight="1" x14ac:dyDescent="0.2">
      <c r="B865" s="15"/>
    </row>
    <row r="866" spans="2:2" ht="12" customHeight="1" x14ac:dyDescent="0.2">
      <c r="B866" s="15"/>
    </row>
    <row r="867" spans="2:2" ht="12" customHeight="1" x14ac:dyDescent="0.2">
      <c r="B867" s="15"/>
    </row>
    <row r="868" spans="2:2" ht="12" customHeight="1" x14ac:dyDescent="0.2">
      <c r="B868" s="15"/>
    </row>
    <row r="869" spans="2:2" ht="12" customHeight="1" x14ac:dyDescent="0.2">
      <c r="B869" s="15"/>
    </row>
    <row r="870" spans="2:2" ht="12" customHeight="1" x14ac:dyDescent="0.2">
      <c r="B870" s="15"/>
    </row>
    <row r="871" spans="2:2" ht="12" customHeight="1" x14ac:dyDescent="0.2">
      <c r="B871" s="15"/>
    </row>
    <row r="872" spans="2:2" ht="12" customHeight="1" x14ac:dyDescent="0.2">
      <c r="B872" s="15"/>
    </row>
    <row r="873" spans="2:2" ht="12" customHeight="1" x14ac:dyDescent="0.2">
      <c r="B873" s="15"/>
    </row>
    <row r="874" spans="2:2" ht="12" customHeight="1" x14ac:dyDescent="0.2">
      <c r="B874" s="15"/>
    </row>
    <row r="875" spans="2:2" ht="12" customHeight="1" x14ac:dyDescent="0.2">
      <c r="B875" s="15"/>
    </row>
    <row r="876" spans="2:2" ht="12" customHeight="1" x14ac:dyDescent="0.2">
      <c r="B876" s="15"/>
    </row>
    <row r="877" spans="2:2" ht="12" customHeight="1" x14ac:dyDescent="0.2">
      <c r="B877" s="15"/>
    </row>
    <row r="878" spans="2:2" ht="12" customHeight="1" x14ac:dyDescent="0.2">
      <c r="B878" s="15"/>
    </row>
    <row r="879" spans="2:2" ht="12" customHeight="1" x14ac:dyDescent="0.2">
      <c r="B879" s="15"/>
    </row>
    <row r="880" spans="2:2" ht="12" customHeight="1" x14ac:dyDescent="0.2">
      <c r="B880" s="15"/>
    </row>
    <row r="881" spans="2:2" ht="12" customHeight="1" x14ac:dyDescent="0.2">
      <c r="B881" s="15"/>
    </row>
    <row r="882" spans="2:2" ht="12" customHeight="1" x14ac:dyDescent="0.2">
      <c r="B882" s="15"/>
    </row>
    <row r="883" spans="2:2" ht="12" customHeight="1" x14ac:dyDescent="0.2">
      <c r="B883" s="15"/>
    </row>
    <row r="884" spans="2:2" ht="12" customHeight="1" x14ac:dyDescent="0.2">
      <c r="B884" s="15"/>
    </row>
    <row r="885" spans="2:2" ht="12" customHeight="1" x14ac:dyDescent="0.2">
      <c r="B885" s="15"/>
    </row>
    <row r="886" spans="2:2" ht="12" customHeight="1" x14ac:dyDescent="0.2">
      <c r="B886" s="15"/>
    </row>
    <row r="887" spans="2:2" ht="12" customHeight="1" x14ac:dyDescent="0.2">
      <c r="B887" s="15"/>
    </row>
    <row r="888" spans="2:2" ht="12" customHeight="1" x14ac:dyDescent="0.2">
      <c r="B888" s="15"/>
    </row>
    <row r="889" spans="2:2" ht="12" customHeight="1" x14ac:dyDescent="0.2">
      <c r="B889" s="15"/>
    </row>
    <row r="890" spans="2:2" ht="12" customHeight="1" x14ac:dyDescent="0.2">
      <c r="B890" s="15"/>
    </row>
    <row r="891" spans="2:2" ht="12" customHeight="1" x14ac:dyDescent="0.2">
      <c r="B891" s="15"/>
    </row>
    <row r="892" spans="2:2" ht="12" customHeight="1" x14ac:dyDescent="0.2">
      <c r="B892" s="15"/>
    </row>
    <row r="893" spans="2:2" ht="12" customHeight="1" x14ac:dyDescent="0.2">
      <c r="B893" s="15"/>
    </row>
    <row r="894" spans="2:2" ht="12" customHeight="1" x14ac:dyDescent="0.2">
      <c r="B894" s="15"/>
    </row>
    <row r="895" spans="2:2" ht="12" customHeight="1" x14ac:dyDescent="0.2">
      <c r="B895" s="15"/>
    </row>
    <row r="896" spans="2:2" ht="12" customHeight="1" x14ac:dyDescent="0.2">
      <c r="B896" s="15"/>
    </row>
    <row r="897" spans="2:2" ht="12" customHeight="1" x14ac:dyDescent="0.2">
      <c r="B897" s="15"/>
    </row>
    <row r="898" spans="2:2" ht="12" customHeight="1" x14ac:dyDescent="0.2">
      <c r="B898" s="15"/>
    </row>
    <row r="899" spans="2:2" ht="12" customHeight="1" x14ac:dyDescent="0.2">
      <c r="B899" s="15"/>
    </row>
    <row r="900" spans="2:2" ht="12" customHeight="1" x14ac:dyDescent="0.2">
      <c r="B900" s="15"/>
    </row>
    <row r="901" spans="2:2" ht="12" customHeight="1" x14ac:dyDescent="0.2">
      <c r="B901" s="15"/>
    </row>
    <row r="902" spans="2:2" ht="12" customHeight="1" x14ac:dyDescent="0.2">
      <c r="B902" s="15"/>
    </row>
    <row r="903" spans="2:2" ht="12" customHeight="1" x14ac:dyDescent="0.2">
      <c r="B903" s="15"/>
    </row>
    <row r="904" spans="2:2" ht="12" customHeight="1" x14ac:dyDescent="0.2">
      <c r="B904" s="15"/>
    </row>
    <row r="905" spans="2:2" ht="12" customHeight="1" x14ac:dyDescent="0.2">
      <c r="B905" s="15"/>
    </row>
    <row r="906" spans="2:2" ht="12" customHeight="1" x14ac:dyDescent="0.2">
      <c r="B906" s="15"/>
    </row>
    <row r="907" spans="2:2" ht="12" customHeight="1" x14ac:dyDescent="0.2">
      <c r="B907" s="15"/>
    </row>
    <row r="908" spans="2:2" ht="12" customHeight="1" x14ac:dyDescent="0.2">
      <c r="B908" s="15"/>
    </row>
    <row r="909" spans="2:2" ht="12" customHeight="1" x14ac:dyDescent="0.2">
      <c r="B909" s="15"/>
    </row>
    <row r="910" spans="2:2" ht="12" customHeight="1" x14ac:dyDescent="0.2">
      <c r="B910" s="15"/>
    </row>
    <row r="911" spans="2:2" ht="12" customHeight="1" x14ac:dyDescent="0.2">
      <c r="B911" s="15"/>
    </row>
    <row r="912" spans="2:2" ht="12" customHeight="1" x14ac:dyDescent="0.2">
      <c r="B912" s="15"/>
    </row>
    <row r="913" spans="2:2" ht="12" customHeight="1" x14ac:dyDescent="0.2">
      <c r="B913" s="15"/>
    </row>
    <row r="914" spans="2:2" ht="12" customHeight="1" x14ac:dyDescent="0.2">
      <c r="B914" s="15"/>
    </row>
    <row r="915" spans="2:2" ht="12" customHeight="1" x14ac:dyDescent="0.2">
      <c r="B915" s="15"/>
    </row>
    <row r="916" spans="2:2" ht="12" customHeight="1" x14ac:dyDescent="0.2">
      <c r="B916" s="15"/>
    </row>
    <row r="917" spans="2:2" ht="12" customHeight="1" x14ac:dyDescent="0.2">
      <c r="B917" s="15"/>
    </row>
    <row r="918" spans="2:2" ht="12" customHeight="1" x14ac:dyDescent="0.2">
      <c r="B918" s="15"/>
    </row>
    <row r="919" spans="2:2" ht="12" customHeight="1" x14ac:dyDescent="0.2">
      <c r="B919" s="15"/>
    </row>
    <row r="920" spans="2:2" ht="12" customHeight="1" x14ac:dyDescent="0.2">
      <c r="B920" s="15"/>
    </row>
    <row r="921" spans="2:2" ht="12" customHeight="1" x14ac:dyDescent="0.2">
      <c r="B921" s="15"/>
    </row>
    <row r="922" spans="2:2" ht="12" customHeight="1" x14ac:dyDescent="0.2">
      <c r="B922" s="15"/>
    </row>
    <row r="923" spans="2:2" ht="12" customHeight="1" x14ac:dyDescent="0.2">
      <c r="B923" s="15"/>
    </row>
    <row r="924" spans="2:2" ht="12" customHeight="1" x14ac:dyDescent="0.2">
      <c r="B924" s="15"/>
    </row>
    <row r="925" spans="2:2" ht="12" customHeight="1" x14ac:dyDescent="0.2">
      <c r="B925" s="15"/>
    </row>
    <row r="926" spans="2:2" ht="12" customHeight="1" x14ac:dyDescent="0.2">
      <c r="B926" s="15"/>
    </row>
    <row r="927" spans="2:2" ht="12" customHeight="1" x14ac:dyDescent="0.2">
      <c r="B927" s="15"/>
    </row>
    <row r="928" spans="2:2" ht="12" customHeight="1" x14ac:dyDescent="0.2">
      <c r="B928" s="15"/>
    </row>
    <row r="929" spans="2:2" ht="12" customHeight="1" x14ac:dyDescent="0.2">
      <c r="B929" s="15"/>
    </row>
    <row r="930" spans="2:2" ht="12" customHeight="1" x14ac:dyDescent="0.2">
      <c r="B930" s="15"/>
    </row>
    <row r="931" spans="2:2" ht="12" customHeight="1" x14ac:dyDescent="0.2">
      <c r="B931" s="15"/>
    </row>
    <row r="932" spans="2:2" ht="12" customHeight="1" x14ac:dyDescent="0.2">
      <c r="B932" s="15"/>
    </row>
    <row r="933" spans="2:2" ht="12" customHeight="1" x14ac:dyDescent="0.2">
      <c r="B933" s="15"/>
    </row>
    <row r="934" spans="2:2" ht="12" customHeight="1" x14ac:dyDescent="0.2">
      <c r="B934" s="15"/>
    </row>
    <row r="935" spans="2:2" ht="12" customHeight="1" x14ac:dyDescent="0.2">
      <c r="B935" s="15"/>
    </row>
    <row r="936" spans="2:2" ht="12" customHeight="1" x14ac:dyDescent="0.2">
      <c r="B936" s="15"/>
    </row>
    <row r="937" spans="2:2" ht="12" customHeight="1" x14ac:dyDescent="0.2">
      <c r="B937" s="15"/>
    </row>
    <row r="938" spans="2:2" ht="12" customHeight="1" x14ac:dyDescent="0.2">
      <c r="B938" s="15"/>
    </row>
    <row r="939" spans="2:2" ht="12" customHeight="1" x14ac:dyDescent="0.2">
      <c r="B939" s="15"/>
    </row>
    <row r="940" spans="2:2" ht="12" customHeight="1" x14ac:dyDescent="0.2">
      <c r="B940" s="15"/>
    </row>
    <row r="941" spans="2:2" ht="12" customHeight="1" x14ac:dyDescent="0.2">
      <c r="B941" s="15"/>
    </row>
    <row r="942" spans="2:2" ht="12" customHeight="1" x14ac:dyDescent="0.2">
      <c r="B942" s="15"/>
    </row>
    <row r="943" spans="2:2" ht="12" customHeight="1" x14ac:dyDescent="0.2">
      <c r="B943" s="15"/>
    </row>
    <row r="944" spans="2:2" ht="12" customHeight="1" x14ac:dyDescent="0.2">
      <c r="B944" s="15"/>
    </row>
    <row r="945" spans="2:2" ht="12" customHeight="1" x14ac:dyDescent="0.2">
      <c r="B945" s="15"/>
    </row>
    <row r="946" spans="2:2" ht="12" customHeight="1" x14ac:dyDescent="0.2">
      <c r="B946" s="15"/>
    </row>
    <row r="947" spans="2:2" ht="12" customHeight="1" x14ac:dyDescent="0.2">
      <c r="B947" s="15"/>
    </row>
    <row r="948" spans="2:2" ht="12" customHeight="1" x14ac:dyDescent="0.2">
      <c r="B948" s="15"/>
    </row>
    <row r="949" spans="2:2" ht="12" customHeight="1" x14ac:dyDescent="0.2">
      <c r="B949" s="15"/>
    </row>
    <row r="950" spans="2:2" ht="12" customHeight="1" x14ac:dyDescent="0.2">
      <c r="B950" s="15"/>
    </row>
    <row r="951" spans="2:2" ht="12" customHeight="1" x14ac:dyDescent="0.2">
      <c r="B951" s="15"/>
    </row>
    <row r="952" spans="2:2" ht="12" customHeight="1" x14ac:dyDescent="0.2">
      <c r="B952" s="15"/>
    </row>
    <row r="953" spans="2:2" ht="12" customHeight="1" x14ac:dyDescent="0.2">
      <c r="B953" s="15"/>
    </row>
    <row r="954" spans="2:2" ht="12" customHeight="1" x14ac:dyDescent="0.2">
      <c r="B954" s="15"/>
    </row>
    <row r="955" spans="2:2" ht="12" customHeight="1" x14ac:dyDescent="0.2">
      <c r="B955" s="15"/>
    </row>
    <row r="956" spans="2:2" ht="12" customHeight="1" x14ac:dyDescent="0.2">
      <c r="B956" s="15"/>
    </row>
    <row r="957" spans="2:2" ht="12" customHeight="1" x14ac:dyDescent="0.2">
      <c r="B957" s="15"/>
    </row>
    <row r="958" spans="2:2" ht="12" customHeight="1" x14ac:dyDescent="0.2">
      <c r="B958" s="15"/>
    </row>
    <row r="959" spans="2:2" ht="12" customHeight="1" x14ac:dyDescent="0.2">
      <c r="B959" s="15"/>
    </row>
    <row r="960" spans="2:2" ht="12" customHeight="1" x14ac:dyDescent="0.2">
      <c r="B960" s="15"/>
    </row>
    <row r="961" spans="2:2" ht="12" customHeight="1" x14ac:dyDescent="0.2">
      <c r="B961" s="15"/>
    </row>
    <row r="962" spans="2:2" ht="12" customHeight="1" x14ac:dyDescent="0.2">
      <c r="B962" s="15"/>
    </row>
    <row r="963" spans="2:2" ht="12" customHeight="1" x14ac:dyDescent="0.2">
      <c r="B963" s="15"/>
    </row>
    <row r="964" spans="2:2" ht="12" customHeight="1" x14ac:dyDescent="0.2">
      <c r="B964" s="15"/>
    </row>
    <row r="965" spans="2:2" ht="12" customHeight="1" x14ac:dyDescent="0.2">
      <c r="B965" s="15"/>
    </row>
    <row r="966" spans="2:2" ht="12" customHeight="1" x14ac:dyDescent="0.2">
      <c r="B966" s="15"/>
    </row>
    <row r="967" spans="2:2" ht="12" customHeight="1" x14ac:dyDescent="0.2">
      <c r="B967" s="15"/>
    </row>
    <row r="968" spans="2:2" ht="12" customHeight="1" x14ac:dyDescent="0.2">
      <c r="B968" s="15"/>
    </row>
    <row r="969" spans="2:2" ht="12" customHeight="1" x14ac:dyDescent="0.2">
      <c r="B969" s="15"/>
    </row>
    <row r="970" spans="2:2" ht="12" customHeight="1" x14ac:dyDescent="0.2">
      <c r="B970" s="15"/>
    </row>
    <row r="971" spans="2:2" ht="12" customHeight="1" x14ac:dyDescent="0.2">
      <c r="B971" s="15"/>
    </row>
    <row r="972" spans="2:2" ht="12" customHeight="1" x14ac:dyDescent="0.2">
      <c r="B972" s="15"/>
    </row>
    <row r="973" spans="2:2" ht="12" customHeight="1" x14ac:dyDescent="0.2">
      <c r="B973" s="15"/>
    </row>
    <row r="974" spans="2:2" ht="12" customHeight="1" x14ac:dyDescent="0.2">
      <c r="B974" s="15"/>
    </row>
    <row r="975" spans="2:2" ht="12" customHeight="1" x14ac:dyDescent="0.2">
      <c r="B975" s="15"/>
    </row>
    <row r="976" spans="2:2" ht="12" customHeight="1" x14ac:dyDescent="0.2">
      <c r="B976" s="15"/>
    </row>
    <row r="977" spans="2:2" ht="12" customHeight="1" x14ac:dyDescent="0.2">
      <c r="B977" s="15"/>
    </row>
    <row r="978" spans="2:2" ht="12" customHeight="1" x14ac:dyDescent="0.2">
      <c r="B978" s="15"/>
    </row>
    <row r="979" spans="2:2" ht="12" customHeight="1" x14ac:dyDescent="0.2">
      <c r="B979" s="15"/>
    </row>
    <row r="980" spans="2:2" ht="12" customHeight="1" x14ac:dyDescent="0.2">
      <c r="B980" s="15"/>
    </row>
    <row r="981" spans="2:2" ht="12" customHeight="1" x14ac:dyDescent="0.2">
      <c r="B981" s="15"/>
    </row>
    <row r="982" spans="2:2" ht="12" customHeight="1" x14ac:dyDescent="0.2">
      <c r="B982" s="15"/>
    </row>
    <row r="983" spans="2:2" ht="12" customHeight="1" x14ac:dyDescent="0.2">
      <c r="B983" s="15"/>
    </row>
    <row r="984" spans="2:2" ht="12" customHeight="1" x14ac:dyDescent="0.2">
      <c r="B984" s="15"/>
    </row>
    <row r="985" spans="2:2" ht="12" customHeight="1" x14ac:dyDescent="0.2">
      <c r="B985" s="15"/>
    </row>
    <row r="986" spans="2:2" ht="12" customHeight="1" x14ac:dyDescent="0.2">
      <c r="B986" s="15"/>
    </row>
    <row r="987" spans="2:2" ht="12" customHeight="1" x14ac:dyDescent="0.2">
      <c r="B987" s="15"/>
    </row>
    <row r="988" spans="2:2" ht="12" customHeight="1" x14ac:dyDescent="0.2">
      <c r="B988" s="15"/>
    </row>
    <row r="989" spans="2:2" ht="12" customHeight="1" x14ac:dyDescent="0.2">
      <c r="B989" s="15"/>
    </row>
    <row r="990" spans="2:2" ht="12" customHeight="1" x14ac:dyDescent="0.2">
      <c r="B990" s="15"/>
    </row>
    <row r="991" spans="2:2" ht="12" customHeight="1" x14ac:dyDescent="0.2">
      <c r="B991" s="15"/>
    </row>
    <row r="992" spans="2:2" ht="12" customHeight="1" x14ac:dyDescent="0.2">
      <c r="B992" s="15"/>
    </row>
    <row r="993" spans="2:2" ht="12" customHeight="1" x14ac:dyDescent="0.2">
      <c r="B993" s="15"/>
    </row>
    <row r="994" spans="2:2" ht="12" customHeight="1" x14ac:dyDescent="0.2">
      <c r="B994" s="15"/>
    </row>
    <row r="995" spans="2:2" ht="12" customHeight="1" x14ac:dyDescent="0.2">
      <c r="B995" s="15"/>
    </row>
    <row r="996" spans="2:2" ht="12" customHeight="1" x14ac:dyDescent="0.2">
      <c r="B996" s="15"/>
    </row>
    <row r="997" spans="2:2" ht="12" customHeight="1" x14ac:dyDescent="0.2">
      <c r="B997" s="15"/>
    </row>
    <row r="998" spans="2:2" ht="12" customHeight="1" x14ac:dyDescent="0.2">
      <c r="B998" s="15"/>
    </row>
    <row r="999" spans="2:2" ht="12" customHeight="1" x14ac:dyDescent="0.2">
      <c r="B999" s="15"/>
    </row>
    <row r="1000" spans="2:2" ht="12" customHeight="1" x14ac:dyDescent="0.2">
      <c r="B1000" s="15"/>
    </row>
    <row r="1001" spans="2:2" ht="12" customHeight="1" x14ac:dyDescent="0.2">
      <c r="B1001" s="15"/>
    </row>
    <row r="1002" spans="2:2" ht="12" customHeight="1" x14ac:dyDescent="0.2">
      <c r="B1002" s="15"/>
    </row>
  </sheetData>
  <mergeCells count="1">
    <mergeCell ref="A92:B92"/>
  </mergeCells>
  <phoneticPr fontId="34" type="noConversion"/>
  <pageMargins left="0.75" right="0.75" top="1" bottom="1" header="0" footer="0"/>
  <pageSetup paperSize="9" orientation="landscape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D1000"/>
  <sheetViews>
    <sheetView workbookViewId="0">
      <selection activeCell="G18" sqref="G18"/>
    </sheetView>
  </sheetViews>
  <sheetFormatPr defaultColWidth="14.5" defaultRowHeight="15" customHeight="1" x14ac:dyDescent="0.2"/>
  <cols>
    <col min="1" max="1" width="30.5" customWidth="1"/>
    <col min="2" max="3" width="18.5" customWidth="1"/>
    <col min="4" max="4" width="31.875" customWidth="1"/>
    <col min="5" max="26" width="10.875" customWidth="1"/>
  </cols>
  <sheetData>
    <row r="1" spans="1:4" s="148" customFormat="1" ht="20.100000000000001" customHeight="1" x14ac:dyDescent="0.2">
      <c r="A1" s="181" t="s">
        <v>172</v>
      </c>
      <c r="B1" s="182"/>
      <c r="C1" s="182"/>
      <c r="D1" s="183"/>
    </row>
    <row r="2" spans="1:4" ht="12" customHeight="1" x14ac:dyDescent="0.2">
      <c r="A2" s="6"/>
      <c r="B2" s="4"/>
      <c r="C2" s="4"/>
      <c r="D2" s="4"/>
    </row>
    <row r="3" spans="1:4" ht="12" customHeight="1" x14ac:dyDescent="0.2">
      <c r="A3" s="6"/>
      <c r="B3" s="6"/>
      <c r="C3" s="4"/>
      <c r="D3" s="4"/>
    </row>
    <row r="4" spans="1:4" ht="12" customHeight="1" x14ac:dyDescent="0.2">
      <c r="A4" s="15" t="s">
        <v>173</v>
      </c>
      <c r="B4" s="129" t="s">
        <v>174</v>
      </c>
      <c r="C4" s="129" t="s">
        <v>175</v>
      </c>
      <c r="D4" s="129" t="s">
        <v>176</v>
      </c>
    </row>
    <row r="5" spans="1:4" ht="12" customHeight="1" x14ac:dyDescent="0.2">
      <c r="A5" s="6" t="s">
        <v>140</v>
      </c>
      <c r="B5" s="98">
        <f>SUMIF(' TOTAAL 2026'!$C$3:$G$3,"zakelijke leiding",' TOTAAL 2026'!$C5:$G5)</f>
        <v>0</v>
      </c>
      <c r="C5" s="98">
        <f>SUMIF(' TOTAAL 2026'!$C$3:$G$3,"technische leiding",' TOTAAL 2026'!$C5:$G5)</f>
        <v>0</v>
      </c>
      <c r="D5" s="98">
        <f>SUMIF(' TOTAAL 2026'!$C$3:$G$3,"podiumtechnici",' TOTAAL 2026'!$C5:$G5)</f>
        <v>0</v>
      </c>
    </row>
    <row r="6" spans="1:4" ht="12" customHeight="1" x14ac:dyDescent="0.2">
      <c r="A6" s="6" t="s">
        <v>141</v>
      </c>
      <c r="B6" s="98">
        <f>SUMIF(' TOTAAL 2026'!$C$3:$G$3,"zakelijke leiding",' TOTAAL 2026'!$C6:$G6)</f>
        <v>0</v>
      </c>
      <c r="C6" s="98">
        <f>SUMIF(' TOTAAL 2026'!$C$3:$G$3,"technische leiding",' TOTAAL 2026'!$C6:$G6)</f>
        <v>0</v>
      </c>
      <c r="D6" s="98">
        <f>SUMIF(' TOTAAL 2026'!$C$3:$G$3,"podiumtechnici",' TOTAAL 2026'!$C6:$G6)</f>
        <v>0</v>
      </c>
    </row>
    <row r="7" spans="1:4" ht="12" customHeight="1" x14ac:dyDescent="0.2">
      <c r="A7" s="6" t="s">
        <v>142</v>
      </c>
      <c r="B7" s="98">
        <f>SUMIF(' TOTAAL 2026'!$C$3:$G$3,"zakelijke leiding",' TOTAAL 2026'!$C7:$G7)</f>
        <v>0</v>
      </c>
      <c r="C7" s="98">
        <f>SUMIF(' TOTAAL 2026'!$C$3:$G$3,"technische leiding",' TOTAAL 2026'!$C7:$G7)</f>
        <v>0</v>
      </c>
      <c r="D7" s="98">
        <f>SUMIF(' TOTAAL 2026'!$C$3:$G$3,"podiumtechnici",' TOTAAL 2026'!$C7:$G7)</f>
        <v>0</v>
      </c>
    </row>
    <row r="8" spans="1:4" ht="12" customHeight="1" x14ac:dyDescent="0.2">
      <c r="A8" s="6" t="s">
        <v>143</v>
      </c>
      <c r="B8" s="98">
        <f>SUMIF(' TOTAAL 2026'!$C$3:$G$3,"zakelijke leiding",' TOTAAL 2026'!$C8:$G8)</f>
        <v>0</v>
      </c>
      <c r="C8" s="98">
        <f>SUMIF(' TOTAAL 2026'!$C$3:$G$3,"technische leiding",' TOTAAL 2026'!$C8:$G8)</f>
        <v>0</v>
      </c>
      <c r="D8" s="98">
        <f>SUMIF(' TOTAAL 2026'!$C$3:$G$3,"podiumtechnici",' TOTAAL 2026'!$C8:$G8)</f>
        <v>0</v>
      </c>
    </row>
    <row r="9" spans="1:4" ht="12" customHeight="1" x14ac:dyDescent="0.2">
      <c r="A9" s="6" t="s">
        <v>144</v>
      </c>
      <c r="B9" s="98">
        <f>SUMIF(' TOTAAL 2026'!$C$3:$G$3,"zakelijke leiding",' TOTAAL 2026'!$C9:$G9)</f>
        <v>0</v>
      </c>
      <c r="C9" s="98">
        <f>SUMIF(' TOTAAL 2026'!$C$3:$G$3,"technische leiding",' TOTAAL 2026'!$C9:$G9)</f>
        <v>0</v>
      </c>
      <c r="D9" s="98">
        <f>SUMIF(' TOTAAL 2026'!$C$3:$G$3,"podiumtechnici",' TOTAAL 2026'!$C9:$G9)</f>
        <v>0</v>
      </c>
    </row>
    <row r="10" spans="1:4" ht="12" customHeight="1" x14ac:dyDescent="0.2">
      <c r="A10" s="6"/>
      <c r="B10" s="118">
        <f t="shared" ref="B10:D10" si="0">SUM(B5:B9)</f>
        <v>0</v>
      </c>
      <c r="C10" s="118">
        <f t="shared" si="0"/>
        <v>0</v>
      </c>
      <c r="D10" s="118">
        <f t="shared" si="0"/>
        <v>0</v>
      </c>
    </row>
    <row r="11" spans="1:4" ht="12" customHeight="1" x14ac:dyDescent="0.2">
      <c r="A11" s="109" t="s">
        <v>92</v>
      </c>
      <c r="B11" s="111">
        <f>SUMIF(' TOTAAL 2026'!$C$3:$G$3,"zakelijke leiding",' TOTAAL 2026'!$C11:$G11)</f>
        <v>0</v>
      </c>
      <c r="C11" s="112">
        <f>SUMIF(' TOTAAL 2026'!$C$3:$G$3,"technische leiding",' TOTAAL 2026'!$C11:$G11)</f>
        <v>0</v>
      </c>
      <c r="D11" s="113">
        <f>SUMIF(' TOTAAL 2026'!$C$3:$G$3,"podiumtechnici",' TOTAAL 2026'!$C11:$G11)</f>
        <v>0</v>
      </c>
    </row>
    <row r="12" spans="1:4" ht="12" customHeight="1" x14ac:dyDescent="0.2">
      <c r="A12" s="6"/>
      <c r="B12" s="6"/>
      <c r="C12" s="6"/>
      <c r="D12" s="6"/>
    </row>
    <row r="13" spans="1:4" ht="12" customHeight="1" x14ac:dyDescent="0.2">
      <c r="A13" s="6"/>
      <c r="B13" s="6"/>
      <c r="C13" s="4"/>
      <c r="D13" s="4"/>
    </row>
    <row r="14" spans="1:4" ht="12" customHeight="1" x14ac:dyDescent="0.2">
      <c r="A14" s="15" t="s">
        <v>177</v>
      </c>
      <c r="B14" s="129" t="s">
        <v>178</v>
      </c>
      <c r="C14" s="129" t="s">
        <v>179</v>
      </c>
      <c r="D14" s="129" t="s">
        <v>180</v>
      </c>
    </row>
    <row r="15" spans="1:4" ht="12" customHeight="1" x14ac:dyDescent="0.2">
      <c r="A15" s="6" t="s">
        <v>140</v>
      </c>
      <c r="B15" s="98">
        <f>SUMIF(' TOTAAL 2026'!$C$15:$G$15,"atelier",' TOTAAL 2026'!$C17:$G17)</f>
        <v>0</v>
      </c>
      <c r="C15" s="98">
        <f>SUMIF(' TOTAAL 2026'!$C$15:$G$15,"productieleider",' TOTAAL 2026'!$C17:$G17)</f>
        <v>0</v>
      </c>
      <c r="D15" s="98">
        <f>SUMIF(' TOTAAL 2026'!$C$15:$G$15,"preventieadviseur",' TOTAAL 2026'!$C17:$G17)</f>
        <v>0</v>
      </c>
    </row>
    <row r="16" spans="1:4" ht="12" customHeight="1" x14ac:dyDescent="0.2">
      <c r="A16" s="6" t="s">
        <v>141</v>
      </c>
      <c r="B16" s="98">
        <f>SUMIF(' TOTAAL 2026'!$C$15:$G$15,"atelier",' TOTAAL 2026'!$C18:$G18)</f>
        <v>0</v>
      </c>
      <c r="C16" s="98">
        <f>SUMIF(' TOTAAL 2026'!$C$15:$G$15,"productieleider",' TOTAAL 2026'!$C18:$G18)</f>
        <v>0</v>
      </c>
      <c r="D16" s="98">
        <f>SUMIF(' TOTAAL 2026'!$C$15:$G$15,"preventieadviseur",' TOTAAL 2026'!$C18:$G18)</f>
        <v>0</v>
      </c>
    </row>
    <row r="17" spans="1:4" ht="12" customHeight="1" x14ac:dyDescent="0.2">
      <c r="A17" s="6" t="s">
        <v>142</v>
      </c>
      <c r="B17" s="98">
        <f>SUMIF(' TOTAAL 2026'!$C$15:$G$15,"atelier",' TOTAAL 2026'!$C19:$G19)</f>
        <v>0</v>
      </c>
      <c r="C17" s="98">
        <f>SUMIF(' TOTAAL 2026'!$C$15:$G$15,"productieleider",' TOTAAL 2026'!$C19:$G19)</f>
        <v>0</v>
      </c>
      <c r="D17" s="98">
        <f>SUMIF(' TOTAAL 2026'!$C$15:$G$15,"preventieadviseur",' TOTAAL 2026'!$C19:$G19)</f>
        <v>0</v>
      </c>
    </row>
    <row r="18" spans="1:4" ht="12" customHeight="1" x14ac:dyDescent="0.2">
      <c r="A18" s="6" t="s">
        <v>143</v>
      </c>
      <c r="B18" s="98">
        <f>SUMIF(' TOTAAL 2026'!$C$15:$G$15,"atelier",' TOTAAL 2026'!$C20:$G20)</f>
        <v>0</v>
      </c>
      <c r="C18" s="98">
        <f>SUMIF(' TOTAAL 2026'!$C$15:$G$15,"productieleider",' TOTAAL 2026'!$C20:$G20)</f>
        <v>0</v>
      </c>
      <c r="D18" s="98">
        <f>SUMIF(' TOTAAL 2026'!$C$15:$G$15,"preventieadviseur",' TOTAAL 2026'!$C20:$G20)</f>
        <v>0</v>
      </c>
    </row>
    <row r="19" spans="1:4" ht="12" customHeight="1" x14ac:dyDescent="0.2">
      <c r="A19" s="6" t="s">
        <v>144</v>
      </c>
      <c r="B19" s="98">
        <f>SUMIF(' TOTAAL 2026'!$C$15:$G$15,"atelier",' TOTAAL 2026'!$C21:$G21)</f>
        <v>0</v>
      </c>
      <c r="C19" s="98">
        <f>SUMIF(' TOTAAL 2026'!$C$15:$G$15,"productieleider",' TOTAAL 2026'!$C21:$G21)</f>
        <v>0</v>
      </c>
      <c r="D19" s="98">
        <f>SUMIF(' TOTAAL 2026'!$C$15:$G$15,"preventieadviseur",' TOTAAL 2026'!$C21:$G21)</f>
        <v>0</v>
      </c>
    </row>
    <row r="20" spans="1:4" ht="12" customHeight="1" x14ac:dyDescent="0.2">
      <c r="A20" s="6"/>
      <c r="B20" s="118">
        <f t="shared" ref="B20:D20" si="1">SUM(B15:B19)</f>
        <v>0</v>
      </c>
      <c r="C20" s="118">
        <f t="shared" si="1"/>
        <v>0</v>
      </c>
      <c r="D20" s="118">
        <f t="shared" si="1"/>
        <v>0</v>
      </c>
    </row>
    <row r="21" spans="1:4" ht="12" customHeight="1" x14ac:dyDescent="0.2">
      <c r="A21" s="130" t="s">
        <v>92</v>
      </c>
      <c r="B21" s="111">
        <f>SUMIF(' TOTAAL 2026'!$C15:$G15,"atelier",' TOTAAL 2026'!$C23:$G23)</f>
        <v>0</v>
      </c>
      <c r="C21" s="112">
        <f>SUMIF(' TOTAAL 2026'!$C$15:$G$15,"productieleider",' TOTAAL 2026'!$C23:$G23)</f>
        <v>0</v>
      </c>
      <c r="D21" s="113">
        <f>SUMIF(' TOTAAL 2026'!$C$15:$G$15,"preventieadviseur",' TOTAAL 2026'!$C23:$G23)</f>
        <v>0</v>
      </c>
    </row>
    <row r="22" spans="1:4" ht="12" customHeight="1" x14ac:dyDescent="0.2">
      <c r="A22" s="6"/>
      <c r="B22" s="116"/>
      <c r="C22" s="116"/>
      <c r="D22" s="116"/>
    </row>
    <row r="23" spans="1:4" ht="12" customHeight="1" x14ac:dyDescent="0.2">
      <c r="A23" s="6"/>
      <c r="B23" s="6"/>
      <c r="C23" s="116"/>
      <c r="D23" s="116"/>
    </row>
    <row r="24" spans="1:4" ht="12" customHeight="1" x14ac:dyDescent="0.2">
      <c r="A24" s="15" t="s">
        <v>181</v>
      </c>
      <c r="B24" s="129" t="s">
        <v>182</v>
      </c>
      <c r="C24" s="129" t="s">
        <v>183</v>
      </c>
      <c r="D24" s="129" t="s">
        <v>184</v>
      </c>
    </row>
    <row r="25" spans="1:4" ht="12" customHeight="1" x14ac:dyDescent="0.2">
      <c r="A25" s="6" t="s">
        <v>140</v>
      </c>
      <c r="B25" s="98">
        <f>SUMIF(' TOTAAL 2026'!$C$27:$G$27,"artiest",' TOTAAL 2026'!$C29:$G29)</f>
        <v>0</v>
      </c>
      <c r="C25" s="98">
        <f>SUMIF(' TOTAAL 2026'!$C$27:$G$27,"dramaturg",' TOTAAL 2026'!$C29:$G29)</f>
        <v>0</v>
      </c>
      <c r="D25" s="98">
        <f>SUMIF(' TOTAAL 2026'!$C$27:$G$27,"programmator",' TOTAAL 2026'!$C29:$G29)</f>
        <v>0</v>
      </c>
    </row>
    <row r="26" spans="1:4" ht="12" customHeight="1" x14ac:dyDescent="0.2">
      <c r="A26" s="6" t="s">
        <v>141</v>
      </c>
      <c r="B26" s="98">
        <f>SUMIF(' TOTAAL 2026'!$C$27:$G$27,"artiest",' TOTAAL 2026'!$C30:$G30)</f>
        <v>0</v>
      </c>
      <c r="C26" s="98">
        <f>SUMIF(' TOTAAL 2026'!$C$27:$G$27,"dramaturg",' TOTAAL 2026'!$C30:$G30)</f>
        <v>0</v>
      </c>
      <c r="D26" s="98">
        <f>SUMIF(' TOTAAL 2026'!$C$27:$G$27,"programmator",' TOTAAL 2026'!$C30:$G30)</f>
        <v>0</v>
      </c>
    </row>
    <row r="27" spans="1:4" ht="12" customHeight="1" x14ac:dyDescent="0.2">
      <c r="A27" s="6" t="s">
        <v>142</v>
      </c>
      <c r="B27" s="98">
        <f>SUMIF(' TOTAAL 2026'!$C$27:$G$27,"artiest",' TOTAAL 2026'!$C31:$G31)</f>
        <v>0</v>
      </c>
      <c r="C27" s="98">
        <f>SUMIF(' TOTAAL 2026'!$C$27:$G$27,"dramaturg",' TOTAAL 2026'!$C31:$G31)</f>
        <v>0</v>
      </c>
      <c r="D27" s="98">
        <f>SUMIF(' TOTAAL 2026'!$C$27:$G$27,"programmator",' TOTAAL 2026'!$C31:$G31)</f>
        <v>0</v>
      </c>
    </row>
    <row r="28" spans="1:4" ht="12" customHeight="1" x14ac:dyDescent="0.2">
      <c r="A28" s="6" t="s">
        <v>143</v>
      </c>
      <c r="B28" s="98">
        <f>SUMIF(' TOTAAL 2026'!$C$27:$G$27,"artiest",' TOTAAL 2026'!$C32:$G32)</f>
        <v>0</v>
      </c>
      <c r="C28" s="98">
        <f>SUMIF(' TOTAAL 2026'!$C$27:$G$27,"dramaturg",' TOTAAL 2026'!$C32:$G32)</f>
        <v>0</v>
      </c>
      <c r="D28" s="98">
        <f>SUMIF(' TOTAAL 2026'!$C$27:$G$27,"programmator",' TOTAAL 2026'!$C32:$G32)</f>
        <v>0</v>
      </c>
    </row>
    <row r="29" spans="1:4" ht="12" customHeight="1" x14ac:dyDescent="0.2">
      <c r="A29" s="6" t="s">
        <v>144</v>
      </c>
      <c r="B29" s="98">
        <f>SUMIF(' TOTAAL 2026'!$C$27:$G$27,"artiest",' TOTAAL 2026'!$C33:$G33)</f>
        <v>0</v>
      </c>
      <c r="C29" s="98">
        <f>SUMIF(' TOTAAL 2026'!$C$27:$G$27,"dramaturg",' TOTAAL 2026'!$C33:$G33)</f>
        <v>0</v>
      </c>
      <c r="D29" s="98">
        <f>SUMIF(' TOTAAL 2026'!$C$27:$G$27,"programmator",' TOTAAL 2026'!$C33:$G33)</f>
        <v>0</v>
      </c>
    </row>
    <row r="30" spans="1:4" ht="12" customHeight="1" x14ac:dyDescent="0.2">
      <c r="A30" s="6"/>
      <c r="B30" s="118">
        <f t="shared" ref="B30:D30" si="2">SUM(B25:B29)</f>
        <v>0</v>
      </c>
      <c r="C30" s="118">
        <f t="shared" si="2"/>
        <v>0</v>
      </c>
      <c r="D30" s="118">
        <f t="shared" si="2"/>
        <v>0</v>
      </c>
    </row>
    <row r="31" spans="1:4" ht="12" customHeight="1" x14ac:dyDescent="0.2">
      <c r="A31" s="109" t="s">
        <v>92</v>
      </c>
      <c r="B31" s="111">
        <f>SUMIF(' TOTAAL 2026'!$C$27:$G$27,"artiest",' TOTAAL 2026'!$C35:$G35)</f>
        <v>0</v>
      </c>
      <c r="C31" s="112">
        <f>SUMIF(' TOTAAL 2026'!$C$27:$G$27,"dramaturg",' TOTAAL 2026'!$C35:$G35)</f>
        <v>0</v>
      </c>
      <c r="D31" s="113">
        <f>SUMIF(' TOTAAL 2026'!$C$27:$G$27,"programmator",' TOTAAL 2026'!$C35:$G35)</f>
        <v>0</v>
      </c>
    </row>
    <row r="32" spans="1:4" ht="12" customHeight="1" x14ac:dyDescent="0.2">
      <c r="A32" s="6"/>
      <c r="B32" s="6"/>
      <c r="C32" s="6"/>
      <c r="D32" s="6"/>
    </row>
    <row r="33" spans="1:4" ht="12" customHeight="1" x14ac:dyDescent="0.2">
      <c r="A33" s="6"/>
      <c r="B33" s="6"/>
      <c r="C33" s="4"/>
      <c r="D33" s="4"/>
    </row>
    <row r="34" spans="1:4" ht="12" customHeight="1" x14ac:dyDescent="0.2">
      <c r="A34" s="15" t="s">
        <v>185</v>
      </c>
      <c r="B34" s="129" t="s">
        <v>182</v>
      </c>
      <c r="C34" s="129" t="s">
        <v>186</v>
      </c>
      <c r="D34" s="129" t="s">
        <v>184</v>
      </c>
    </row>
    <row r="35" spans="1:4" ht="12" customHeight="1" x14ac:dyDescent="0.2">
      <c r="A35" s="6" t="s">
        <v>140</v>
      </c>
      <c r="B35" s="98">
        <f>SUMIF(' TOTAAL 2026'!$C$39:$G$39,"artiest",' TOTAAL 2026'!$C41:$G41)</f>
        <v>0</v>
      </c>
      <c r="C35" s="98">
        <f>SUMIF(' TOTAAL 2026'!$C$39:$G$39,"auteur/componist",' TOTAAL 2026'!$C41:$G41)</f>
        <v>0</v>
      </c>
      <c r="D35" s="98">
        <f>SUMIF(' TOTAAL 2026'!$C$39:$G$39,"programmator",' TOTAAL 2026'!$C41:$G41)</f>
        <v>0</v>
      </c>
    </row>
    <row r="36" spans="1:4" ht="12" customHeight="1" x14ac:dyDescent="0.2">
      <c r="A36" s="6" t="s">
        <v>141</v>
      </c>
      <c r="B36" s="98">
        <f>SUMIF(' TOTAAL 2026'!$C$39:$G$39,"artiest",' TOTAAL 2026'!$C42:$G42)</f>
        <v>0</v>
      </c>
      <c r="C36" s="98">
        <f>SUMIF(' TOTAAL 2026'!$C$39:$G$39,"auteur/componist",' TOTAAL 2026'!$C42:$G42)</f>
        <v>0</v>
      </c>
      <c r="D36" s="98">
        <f>SUMIF(' TOTAAL 2026'!$C$39:$G$39,"programmator",' TOTAAL 2026'!$C42:$G42)</f>
        <v>0</v>
      </c>
    </row>
    <row r="37" spans="1:4" ht="12" customHeight="1" x14ac:dyDescent="0.2">
      <c r="A37" s="6" t="s">
        <v>142</v>
      </c>
      <c r="B37" s="98">
        <f>SUMIF(' TOTAAL 2026'!$C$39:$G$39,"artiest",' TOTAAL 2026'!$C43:$G43)</f>
        <v>0</v>
      </c>
      <c r="C37" s="98">
        <f>SUMIF(' TOTAAL 2026'!$C$39:$G$39,"auteur/componist",' TOTAAL 2026'!$C43:$G43)</f>
        <v>0</v>
      </c>
      <c r="D37" s="98">
        <f>SUMIF(' TOTAAL 2026'!$C$39:$G$39,"programmator",' TOTAAL 2026'!$C43:$G43)</f>
        <v>0</v>
      </c>
    </row>
    <row r="38" spans="1:4" ht="12" customHeight="1" x14ac:dyDescent="0.2">
      <c r="A38" s="6" t="s">
        <v>143</v>
      </c>
      <c r="B38" s="98">
        <f>SUMIF(' TOTAAL 2026'!$C$39:$G$39,"artiest",' TOTAAL 2026'!$C44:$G44)</f>
        <v>0</v>
      </c>
      <c r="C38" s="98">
        <f>SUMIF(' TOTAAL 2026'!$C$39:$G$39,"auteur/componist",' TOTAAL 2026'!$C44:$G44)</f>
        <v>0</v>
      </c>
      <c r="D38" s="98">
        <f>SUMIF(' TOTAAL 2026'!$C$39:$G$39,"programmator",' TOTAAL 2026'!$C44:$G44)</f>
        <v>0</v>
      </c>
    </row>
    <row r="39" spans="1:4" ht="12" customHeight="1" x14ac:dyDescent="0.2">
      <c r="A39" s="6" t="s">
        <v>144</v>
      </c>
      <c r="B39" s="98">
        <f>SUMIF(' TOTAAL 2026'!$C$39:$G$39,"artiest",' TOTAAL 2026'!$C45:$G45)</f>
        <v>0</v>
      </c>
      <c r="C39" s="98">
        <f>SUMIF(' TOTAAL 2026'!$C$39:$G$39,"auteur/componist",' TOTAAL 2026'!$C45:$G45)</f>
        <v>0</v>
      </c>
      <c r="D39" s="98">
        <f>SUMIF(' TOTAAL 2026'!$C$39:$G$39,"programmator",' TOTAAL 2026'!$C45:$G45)</f>
        <v>0</v>
      </c>
    </row>
    <row r="40" spans="1:4" ht="12" customHeight="1" x14ac:dyDescent="0.2">
      <c r="A40" s="6"/>
      <c r="B40" s="118">
        <f t="shared" ref="B40:D40" si="3">SUM(B35:B39)</f>
        <v>0</v>
      </c>
      <c r="C40" s="118">
        <f t="shared" si="3"/>
        <v>0</v>
      </c>
      <c r="D40" s="118">
        <f t="shared" si="3"/>
        <v>0</v>
      </c>
    </row>
    <row r="41" spans="1:4" ht="12" customHeight="1" x14ac:dyDescent="0.2">
      <c r="A41" s="109" t="s">
        <v>92</v>
      </c>
      <c r="B41" s="111">
        <f>SUMIF(' TOTAAL 2026'!$C$39:$G$39,"artiest",' TOTAAL 2026'!$C47:$G47)</f>
        <v>0</v>
      </c>
      <c r="C41" s="112">
        <f>SUMIF(' TOTAAL 2026'!$C$39:$G$39,"auteur/componist",' TOTAAL 2026'!$C47:$G47)</f>
        <v>0</v>
      </c>
      <c r="D41" s="113">
        <f>SUMIF(' TOTAAL 2026'!$C$39:$G$39,"programmator",' TOTAAL 2026'!$C47:$G47)</f>
        <v>0</v>
      </c>
    </row>
    <row r="42" spans="1:4" ht="12" customHeight="1" x14ac:dyDescent="0.2">
      <c r="A42" s="6"/>
      <c r="B42" s="116"/>
      <c r="C42" s="116"/>
      <c r="D42" s="116"/>
    </row>
    <row r="43" spans="1:4" ht="12" customHeight="1" x14ac:dyDescent="0.2">
      <c r="A43" s="6"/>
      <c r="B43" s="6"/>
      <c r="C43" s="4"/>
      <c r="D43" s="4"/>
    </row>
    <row r="44" spans="1:4" ht="12" customHeight="1" x14ac:dyDescent="0.2">
      <c r="A44" s="15" t="s">
        <v>187</v>
      </c>
      <c r="B44" s="129" t="s">
        <v>186</v>
      </c>
      <c r="C44" s="129" t="s">
        <v>182</v>
      </c>
      <c r="D44" s="129" t="s">
        <v>188</v>
      </c>
    </row>
    <row r="45" spans="1:4" ht="12" customHeight="1" x14ac:dyDescent="0.2">
      <c r="A45" s="6" t="s">
        <v>140</v>
      </c>
      <c r="B45" s="98">
        <f>SUMIF(' TOTAAL 2026'!$C51:$G51,"auteur/componist",' TOTAAL 2026'!$C53:$G53)</f>
        <v>0</v>
      </c>
      <c r="C45" s="98">
        <f>SUMIF(' TOTAAL 2026'!$C51:$G51,"artiest",' TOTAAL 2026'!$C53:$G53)</f>
        <v>0</v>
      </c>
      <c r="D45" s="98">
        <f>SUMIF(' TOTAAL 2026'!$C51:$G51,"regisseur/choreograaf/dirigent",' TOTAAL 2026'!$C53:$G53)</f>
        <v>0</v>
      </c>
    </row>
    <row r="46" spans="1:4" ht="12" customHeight="1" x14ac:dyDescent="0.2">
      <c r="A46" s="6" t="s">
        <v>141</v>
      </c>
      <c r="B46" s="98">
        <f>SUMIF(' TOTAAL 2026'!$C52:$G52,"auteur/componist",' TOTAAL 2026'!$C54:$G54)</f>
        <v>0</v>
      </c>
      <c r="C46" s="98">
        <f>SUMIF(' TOTAAL 2026'!$C51:$G51,"artiest",' TOTAAL 2026'!$C54:$G54)</f>
        <v>0</v>
      </c>
      <c r="D46" s="98">
        <f>SUMIF(' TOTAAL 2026'!$C52:$G52,"regisseur/choreograaf/dirigent",' TOTAAL 2026'!$C54:$G54)</f>
        <v>0</v>
      </c>
    </row>
    <row r="47" spans="1:4" ht="12" customHeight="1" x14ac:dyDescent="0.2">
      <c r="A47" s="6"/>
      <c r="B47" s="118">
        <f t="shared" ref="B47:D47" si="4">SUM(B45:B46)</f>
        <v>0</v>
      </c>
      <c r="C47" s="118">
        <f t="shared" si="4"/>
        <v>0</v>
      </c>
      <c r="D47" s="118">
        <f t="shared" si="4"/>
        <v>0</v>
      </c>
    </row>
    <row r="48" spans="1:4" ht="12" customHeight="1" x14ac:dyDescent="0.2">
      <c r="A48" s="109" t="s">
        <v>92</v>
      </c>
      <c r="B48" s="111">
        <f>SUMIF(' TOTAAL 2026'!$C51:$G51,"auteur/componist",' TOTAAL 2026'!$C56:$G56)</f>
        <v>0</v>
      </c>
      <c r="C48" s="112">
        <f>SUMIF(' TOTAAL 2026'!$C51:$G51,"artiest",' TOTAAL 2026'!$C56:$G56)</f>
        <v>0</v>
      </c>
      <c r="D48" s="113">
        <f>SUMIF(' TOTAAL 2026'!$C51:$G51,"regisseur/choreograaf/dirigent",' TOTAAL 2026'!$C56:$G56)</f>
        <v>0</v>
      </c>
    </row>
    <row r="49" spans="1:4" ht="12" customHeight="1" x14ac:dyDescent="0.2">
      <c r="A49" s="6"/>
      <c r="B49" s="116"/>
      <c r="C49" s="116"/>
      <c r="D49" s="116"/>
    </row>
    <row r="50" spans="1:4" ht="12" customHeight="1" x14ac:dyDescent="0.2">
      <c r="A50" s="6"/>
      <c r="B50" s="6"/>
      <c r="C50" s="4"/>
      <c r="D50" s="4"/>
    </row>
    <row r="51" spans="1:4" ht="12" customHeight="1" x14ac:dyDescent="0.2">
      <c r="A51" s="15" t="s">
        <v>189</v>
      </c>
      <c r="B51" s="129" t="s">
        <v>186</v>
      </c>
      <c r="C51" s="129" t="s">
        <v>182</v>
      </c>
      <c r="D51" s="129" t="s">
        <v>188</v>
      </c>
    </row>
    <row r="52" spans="1:4" ht="12" customHeight="1" x14ac:dyDescent="0.2">
      <c r="A52" s="6" t="s">
        <v>140</v>
      </c>
      <c r="B52" s="98">
        <f>SUMIF(' TOTAAL 2026'!$C$60:$G$60,"auteur/componist",' TOTAAL 2026'!$C62:$G62)</f>
        <v>0</v>
      </c>
      <c r="C52" s="98">
        <f>SUMIF(' TOTAAL 2026'!$C$60:$G$60,"artiest",' TOTAAL 2026'!$C62:$G62)</f>
        <v>0</v>
      </c>
      <c r="D52" s="98">
        <f>SUMIF(' TOTAAL 2026'!$C$60:$G$60,"regisseur/choreograaf/dirigent",' TOTAAL 2026'!$C62:$G62)</f>
        <v>0</v>
      </c>
    </row>
    <row r="53" spans="1:4" ht="12" customHeight="1" x14ac:dyDescent="0.2">
      <c r="A53" s="6" t="s">
        <v>141</v>
      </c>
      <c r="B53" s="98">
        <f>SUMIF(' TOTAAL 2026'!$C$60:$G$60,"auteur/componist",' TOTAAL 2026'!$C63:$G63)</f>
        <v>0</v>
      </c>
      <c r="C53" s="98">
        <f>SUMIF(' TOTAAL 2026'!$C$60:$G$60,"artiest",' TOTAAL 2026'!$C63:$G63)</f>
        <v>0</v>
      </c>
      <c r="D53" s="98">
        <f>SUMIF(' TOTAAL 2026'!$C$60:$G$60,"regisseur/choreograaf/dirigent",' TOTAAL 2026'!$C63:$G63)</f>
        <v>0</v>
      </c>
    </row>
    <row r="54" spans="1:4" ht="12" customHeight="1" x14ac:dyDescent="0.2">
      <c r="A54" s="6" t="s">
        <v>142</v>
      </c>
      <c r="B54" s="98">
        <f>SUMIF(' TOTAAL 2026'!$C$60:$G$60,"auteur/componist",' TOTAAL 2026'!$C64:$G64)</f>
        <v>0</v>
      </c>
      <c r="C54" s="98">
        <f>SUMIF(' TOTAAL 2026'!$C$60:$G$60,"artiest",' TOTAAL 2026'!$C64:$G64)</f>
        <v>0</v>
      </c>
      <c r="D54" s="98">
        <f>SUMIF(' TOTAAL 2026'!$C$60:$G$60,"regisseur/choreograaf/dirigent",' TOTAAL 2026'!$C64:$G64)</f>
        <v>0</v>
      </c>
    </row>
    <row r="55" spans="1:4" ht="12" customHeight="1" x14ac:dyDescent="0.2">
      <c r="A55" s="6" t="s">
        <v>143</v>
      </c>
      <c r="B55" s="98">
        <f>SUMIF(' TOTAAL 2026'!$C$60:$G$60,"auteur/componist",' TOTAAL 2026'!$C65:$G65)</f>
        <v>0</v>
      </c>
      <c r="C55" s="98">
        <f>SUMIF(' TOTAAL 2026'!$C$60:$G$60,"artiest",' TOTAAL 2026'!$C65:$G65)</f>
        <v>0</v>
      </c>
      <c r="D55" s="98">
        <f>SUMIF(' TOTAAL 2026'!$C$60:$G$60,"regisseur/choreograaf/dirigent",' TOTAAL 2026'!$C65:$G65)</f>
        <v>0</v>
      </c>
    </row>
    <row r="56" spans="1:4" ht="12" customHeight="1" x14ac:dyDescent="0.2">
      <c r="A56" s="6" t="s">
        <v>144</v>
      </c>
      <c r="B56" s="98">
        <f>SUMIF(' TOTAAL 2026'!$C$60:$G$60,"auteur/componist",' TOTAAL 2026'!$C66:$G66)</f>
        <v>0</v>
      </c>
      <c r="C56" s="98">
        <f>SUMIF(' TOTAAL 2026'!$C$60:$G$60,"artiest",' TOTAAL 2026'!$C66:$G66)</f>
        <v>0</v>
      </c>
      <c r="D56" s="98">
        <f>SUMIF(' TOTAAL 2026'!$C$60:$G$60,"regisseur/choreograaf/dirigent",' TOTAAL 2026'!$C66:$G66)</f>
        <v>0</v>
      </c>
    </row>
    <row r="57" spans="1:4" ht="12" customHeight="1" x14ac:dyDescent="0.2">
      <c r="A57" s="6"/>
      <c r="B57" s="118">
        <f t="shared" ref="B57:D57" si="5">SUM(B52:B56)</f>
        <v>0</v>
      </c>
      <c r="C57" s="118">
        <f t="shared" si="5"/>
        <v>0</v>
      </c>
      <c r="D57" s="118">
        <f t="shared" si="5"/>
        <v>0</v>
      </c>
    </row>
    <row r="58" spans="1:4" ht="12" customHeight="1" x14ac:dyDescent="0.2">
      <c r="A58" s="109" t="s">
        <v>92</v>
      </c>
      <c r="B58" s="131">
        <f>SUMIF(' TOTAAL 2026'!$C$60:$G$60,"auteur/componist",' TOTAAL 2026'!$C68:$G68)</f>
        <v>0</v>
      </c>
      <c r="C58" s="131">
        <f>SUMIF(' TOTAAL 2026'!$C$60:$G$60,"artiest",' TOTAAL 2026'!$C68:$G68)</f>
        <v>0</v>
      </c>
      <c r="D58" s="131">
        <f>SUMIF(' TOTAAL 2026'!$C$60:$G$60,"regisseur/choreograaf/dirigent",' TOTAAL 2026'!$C68:$G68)</f>
        <v>0</v>
      </c>
    </row>
    <row r="59" spans="1:4" ht="12" customHeight="1" x14ac:dyDescent="0.2">
      <c r="A59" s="6"/>
      <c r="B59" s="6"/>
      <c r="C59" s="6"/>
      <c r="D59" s="6"/>
    </row>
    <row r="60" spans="1:4" ht="12" customHeight="1" x14ac:dyDescent="0.2">
      <c r="A60" s="6"/>
      <c r="B60" s="6"/>
      <c r="C60" s="6"/>
      <c r="D60" s="6"/>
    </row>
    <row r="61" spans="1:4" ht="12" customHeight="1" x14ac:dyDescent="0.2">
      <c r="A61" s="15" t="s">
        <v>190</v>
      </c>
      <c r="B61" s="129" t="s">
        <v>191</v>
      </c>
      <c r="C61" s="129" t="s">
        <v>192</v>
      </c>
      <c r="D61" s="129" t="s">
        <v>193</v>
      </c>
    </row>
    <row r="62" spans="1:4" ht="12" customHeight="1" x14ac:dyDescent="0.2">
      <c r="A62" s="6" t="s">
        <v>140</v>
      </c>
      <c r="B62" s="98">
        <f>SUMIF(' TOTAAL 2026'!$C$72:$G$72,"chauffeur",' TOTAAL 2026'!$C74:$G74)</f>
        <v>0</v>
      </c>
      <c r="C62" s="98">
        <f>SUMIF(' TOTAAL 2026'!$C$72:$G$72,"gebouwbeheer",' TOTAAL 2026'!$C74:$G74)</f>
        <v>0</v>
      </c>
      <c r="D62" s="98">
        <f>SUMIF(' TOTAAL 2026'!$C$72:$G$72,"kantine",' TOTAAL 2026'!$C74:$G74)</f>
        <v>0</v>
      </c>
    </row>
    <row r="63" spans="1:4" ht="12" customHeight="1" x14ac:dyDescent="0.2">
      <c r="A63" s="6" t="s">
        <v>141</v>
      </c>
      <c r="B63" s="98">
        <f>SUMIF(' TOTAAL 2026'!$C$72:$G$72,"chauffeur",' TOTAAL 2026'!$C75:$G75)</f>
        <v>0</v>
      </c>
      <c r="C63" s="98">
        <f>SUMIF(' TOTAAL 2026'!$C$72:$G$72,"gebouwbeheer",' TOTAAL 2026'!$C75:$G75)</f>
        <v>0</v>
      </c>
      <c r="D63" s="98">
        <f>SUMIF(' TOTAAL 2026'!$C$72:$G$72,"kantine",' TOTAAL 2026'!$C75:$G75)</f>
        <v>0</v>
      </c>
    </row>
    <row r="64" spans="1:4" ht="12" customHeight="1" x14ac:dyDescent="0.2">
      <c r="A64" s="6" t="s">
        <v>142</v>
      </c>
      <c r="B64" s="98">
        <f>SUMIF(' TOTAAL 2026'!$C$72:$G$72,"chauffeur",' TOTAAL 2026'!$C76:$G76)</f>
        <v>0</v>
      </c>
      <c r="C64" s="98">
        <f>SUMIF(' TOTAAL 2026'!$C$72:$G$72,"gebouwbeheer",' TOTAAL 2026'!$C76:$G76)</f>
        <v>0</v>
      </c>
      <c r="D64" s="98">
        <f>SUMIF(' TOTAAL 2026'!$C$72:$G$72,"kantine",' TOTAAL 2026'!$C76:$G76)</f>
        <v>0</v>
      </c>
    </row>
    <row r="65" spans="1:4" ht="12" customHeight="1" x14ac:dyDescent="0.2">
      <c r="A65" s="6" t="s">
        <v>143</v>
      </c>
      <c r="B65" s="98">
        <f>SUMIF(' TOTAAL 2026'!$C$72:$G$72,"chauffeur",' TOTAAL 2026'!$C77:$G77)</f>
        <v>0</v>
      </c>
      <c r="C65" s="98">
        <f>SUMIF(' TOTAAL 2026'!$C$72:$G$72,"gebouwbeheer",' TOTAAL 2026'!$C77:$G77)</f>
        <v>0</v>
      </c>
      <c r="D65" s="98">
        <f>SUMIF(' TOTAAL 2026'!$C$72:$G$72,"kantine",' TOTAAL 2026'!$C77:$G77)</f>
        <v>0</v>
      </c>
    </row>
    <row r="66" spans="1:4" ht="12" customHeight="1" x14ac:dyDescent="0.2">
      <c r="A66" s="6" t="s">
        <v>144</v>
      </c>
      <c r="B66" s="98">
        <f>SUMIF(' TOTAAL 2026'!$C$72:$G$72,"chauffeur",' TOTAAL 2026'!$C78:$G78)</f>
        <v>0</v>
      </c>
      <c r="C66" s="98">
        <f>SUMIF(' TOTAAL 2026'!$C$72:$G$72,"gebouwbeheer",' TOTAAL 2026'!$C78:$G78)</f>
        <v>0</v>
      </c>
      <c r="D66" s="98">
        <f>SUMIF(' TOTAAL 2026'!$C$72:$G$72,"kantine",' TOTAAL 2026'!$C78:$G78)</f>
        <v>0</v>
      </c>
    </row>
    <row r="67" spans="1:4" ht="12" customHeight="1" x14ac:dyDescent="0.2">
      <c r="A67" s="6"/>
      <c r="B67" s="118">
        <f t="shared" ref="B67:D67" si="6">SUM(B62:B66)</f>
        <v>0</v>
      </c>
      <c r="C67" s="118">
        <f t="shared" si="6"/>
        <v>0</v>
      </c>
      <c r="D67" s="118">
        <f t="shared" si="6"/>
        <v>0</v>
      </c>
    </row>
    <row r="68" spans="1:4" ht="12" customHeight="1" x14ac:dyDescent="0.2">
      <c r="A68" s="109" t="s">
        <v>92</v>
      </c>
      <c r="B68" s="112">
        <f>SUMIF(' TOTAAL 2026'!$C$72:$G$72,"chauffeur",' TOTAAL 2026'!$C80:$G80)</f>
        <v>0</v>
      </c>
      <c r="C68" s="112">
        <f>SUMIF(' TOTAAL 2026'!$C$72:$G$72,"gebouwbeheer",' TOTAAL 2026'!$C80:$G80)</f>
        <v>0</v>
      </c>
      <c r="D68" s="113">
        <f>SUMIF(' TOTAAL 2026'!$C$72:$G$72,"kantine",' TOTAAL 2026'!$C80:$G80)</f>
        <v>0</v>
      </c>
    </row>
    <row r="69" spans="1:4" ht="12" customHeight="1" x14ac:dyDescent="0.2">
      <c r="A69" s="6"/>
      <c r="B69" s="6"/>
      <c r="C69" s="6"/>
      <c r="D69" s="6"/>
    </row>
    <row r="70" spans="1:4" ht="12" customHeight="1" x14ac:dyDescent="0.2">
      <c r="A70" s="6"/>
      <c r="B70" s="6"/>
      <c r="C70" s="6"/>
      <c r="D70" s="6"/>
    </row>
    <row r="71" spans="1:4" ht="12" customHeight="1" x14ac:dyDescent="0.2">
      <c r="A71" s="15" t="s">
        <v>194</v>
      </c>
      <c r="B71" s="129" t="s">
        <v>191</v>
      </c>
      <c r="C71" s="129" t="s">
        <v>192</v>
      </c>
      <c r="D71" s="129" t="s">
        <v>193</v>
      </c>
    </row>
    <row r="72" spans="1:4" ht="12" customHeight="1" x14ac:dyDescent="0.2">
      <c r="A72" s="6" t="s">
        <v>140</v>
      </c>
      <c r="B72" s="98">
        <f>SUMIF(' TOTAAL 2026'!$C$84:$G$84,"chauffeur",' TOTAAL 2026'!$C86:$G86)</f>
        <v>0</v>
      </c>
      <c r="C72" s="98">
        <f>SUMIF(' TOTAAL 2026'!$C$84:$G$84,"gebouwbeheer",' TOTAAL 2026'!$C86:$G86)</f>
        <v>0</v>
      </c>
      <c r="D72" s="98">
        <f>SUMIF(' TOTAAL 2026'!$C$84:$G$84,"kantine",' TOTAAL 2026'!$C86:$G86)</f>
        <v>0</v>
      </c>
    </row>
    <row r="73" spans="1:4" ht="12" customHeight="1" x14ac:dyDescent="0.2">
      <c r="A73" s="6" t="s">
        <v>141</v>
      </c>
      <c r="B73" s="98">
        <f>SUMIF(' TOTAAL 2026'!$C$84:$G$84,"chauffeur",' TOTAAL 2026'!$C87:$G87)</f>
        <v>0</v>
      </c>
      <c r="C73" s="98">
        <f>SUMIF(' TOTAAL 2026'!$C$84:$G$84,"gebouwbeheer",' TOTAAL 2026'!$C87:$G87)</f>
        <v>0</v>
      </c>
      <c r="D73" s="98">
        <f>SUMIF(' TOTAAL 2026'!$C$84:$G$84,"kantine",' TOTAAL 2026'!$C87:$G87)</f>
        <v>0</v>
      </c>
    </row>
    <row r="74" spans="1:4" ht="12" customHeight="1" x14ac:dyDescent="0.2">
      <c r="A74" s="6"/>
      <c r="B74" s="118">
        <f t="shared" ref="B74:D74" si="7">SUM(B72:B73)</f>
        <v>0</v>
      </c>
      <c r="C74" s="118">
        <f t="shared" si="7"/>
        <v>0</v>
      </c>
      <c r="D74" s="118">
        <f t="shared" si="7"/>
        <v>0</v>
      </c>
    </row>
    <row r="75" spans="1:4" ht="12" customHeight="1" x14ac:dyDescent="0.2">
      <c r="A75" s="109" t="s">
        <v>92</v>
      </c>
      <c r="B75" s="112">
        <f>SUMIF(' TOTAAL 2026'!$C$84:$G$84,"chauffeur",' TOTAAL 2026'!$C89:$G89)</f>
        <v>0</v>
      </c>
      <c r="C75" s="112">
        <f>SUMIF(' TOTAAL 2026'!$C$84:$G$84,"gebouwbeheer",' TOTAAL 2026'!$C89:$G89)</f>
        <v>0</v>
      </c>
      <c r="D75" s="113">
        <f>SUMIF(' TOTAAL 2026'!$C$84:$G$84,"kantine",' TOTAAL 2026'!$C89:$G89)</f>
        <v>0</v>
      </c>
    </row>
    <row r="76" spans="1:4" ht="12" customHeight="1" x14ac:dyDescent="0.2">
      <c r="A76" s="6"/>
    </row>
    <row r="77" spans="1:4" ht="12" customHeight="1" x14ac:dyDescent="0.2">
      <c r="A77" s="6"/>
    </row>
    <row r="78" spans="1:4" ht="12" customHeight="1" x14ac:dyDescent="0.2">
      <c r="A78" s="6"/>
    </row>
    <row r="79" spans="1:4" ht="12" customHeight="1" x14ac:dyDescent="0.2">
      <c r="A79" s="6"/>
    </row>
    <row r="80" spans="1:4" ht="12" customHeight="1" x14ac:dyDescent="0.2">
      <c r="A80" s="6"/>
    </row>
    <row r="81" spans="1:1" ht="12" customHeight="1" x14ac:dyDescent="0.2">
      <c r="A81" s="6"/>
    </row>
    <row r="82" spans="1:1" ht="12" customHeight="1" x14ac:dyDescent="0.2">
      <c r="A82" s="6"/>
    </row>
    <row r="83" spans="1:1" ht="12" customHeight="1" x14ac:dyDescent="0.2">
      <c r="A83" s="6"/>
    </row>
    <row r="84" spans="1:1" ht="12" customHeight="1" x14ac:dyDescent="0.2">
      <c r="A84" s="6"/>
    </row>
    <row r="85" spans="1:1" ht="12" customHeight="1" x14ac:dyDescent="0.2">
      <c r="A85" s="6"/>
    </row>
    <row r="86" spans="1:1" ht="12" customHeight="1" x14ac:dyDescent="0.2">
      <c r="A86" s="6"/>
    </row>
    <row r="87" spans="1:1" ht="12" customHeight="1" x14ac:dyDescent="0.2">
      <c r="A87" s="6"/>
    </row>
    <row r="88" spans="1:1" ht="12" customHeight="1" x14ac:dyDescent="0.2">
      <c r="A88" s="6"/>
    </row>
    <row r="89" spans="1:1" ht="12" customHeight="1" x14ac:dyDescent="0.2">
      <c r="A89" s="6"/>
    </row>
    <row r="90" spans="1:1" ht="12" customHeight="1" x14ac:dyDescent="0.2">
      <c r="A90" s="6"/>
    </row>
    <row r="91" spans="1:1" ht="12" customHeight="1" x14ac:dyDescent="0.2">
      <c r="A91" s="6"/>
    </row>
    <row r="92" spans="1:1" ht="12" customHeight="1" x14ac:dyDescent="0.2">
      <c r="A92" s="6"/>
    </row>
    <row r="93" spans="1:1" ht="12" customHeight="1" x14ac:dyDescent="0.2">
      <c r="A93" s="6"/>
    </row>
    <row r="94" spans="1:1" ht="12" customHeight="1" x14ac:dyDescent="0.2">
      <c r="A94" s="6"/>
    </row>
    <row r="95" spans="1:1" ht="12" customHeight="1" x14ac:dyDescent="0.2">
      <c r="A95" s="6"/>
    </row>
    <row r="96" spans="1:1" ht="12" customHeight="1" x14ac:dyDescent="0.2">
      <c r="A96" s="6"/>
    </row>
    <row r="97" spans="1:1" ht="12" customHeight="1" x14ac:dyDescent="0.2">
      <c r="A97" s="6"/>
    </row>
    <row r="98" spans="1:1" ht="12" customHeight="1" x14ac:dyDescent="0.2">
      <c r="A98" s="6"/>
    </row>
    <row r="99" spans="1:1" ht="12" customHeight="1" x14ac:dyDescent="0.2">
      <c r="A99" s="6"/>
    </row>
    <row r="100" spans="1:1" ht="12" customHeight="1" x14ac:dyDescent="0.2">
      <c r="A100" s="6"/>
    </row>
    <row r="101" spans="1:1" ht="12" customHeight="1" x14ac:dyDescent="0.2">
      <c r="A101" s="6"/>
    </row>
    <row r="102" spans="1:1" ht="12" customHeight="1" x14ac:dyDescent="0.2">
      <c r="A102" s="6"/>
    </row>
    <row r="103" spans="1:1" ht="12" customHeight="1" x14ac:dyDescent="0.2">
      <c r="A103" s="6"/>
    </row>
    <row r="104" spans="1:1" ht="12" customHeight="1" x14ac:dyDescent="0.2">
      <c r="A104" s="6"/>
    </row>
    <row r="105" spans="1:1" ht="12" customHeight="1" x14ac:dyDescent="0.2">
      <c r="A105" s="6"/>
    </row>
    <row r="106" spans="1:1" ht="12" customHeight="1" x14ac:dyDescent="0.2">
      <c r="A106" s="6"/>
    </row>
    <row r="107" spans="1:1" ht="12" customHeight="1" x14ac:dyDescent="0.2">
      <c r="A107" s="6"/>
    </row>
    <row r="108" spans="1:1" ht="12" customHeight="1" x14ac:dyDescent="0.2">
      <c r="A108" s="6"/>
    </row>
    <row r="109" spans="1:1" ht="12" customHeight="1" x14ac:dyDescent="0.2">
      <c r="A109" s="6"/>
    </row>
    <row r="110" spans="1:1" ht="12" customHeight="1" x14ac:dyDescent="0.2">
      <c r="A110" s="6"/>
    </row>
    <row r="111" spans="1:1" ht="12" customHeight="1" x14ac:dyDescent="0.2">
      <c r="A111" s="6"/>
    </row>
    <row r="112" spans="1:1" ht="12" customHeight="1" x14ac:dyDescent="0.2">
      <c r="A112" s="6"/>
    </row>
    <row r="113" spans="1:1" ht="12" customHeight="1" x14ac:dyDescent="0.2">
      <c r="A113" s="6"/>
    </row>
    <row r="114" spans="1:1" ht="12" customHeight="1" x14ac:dyDescent="0.2">
      <c r="A114" s="6"/>
    </row>
    <row r="115" spans="1:1" ht="12" customHeight="1" x14ac:dyDescent="0.2">
      <c r="A115" s="6"/>
    </row>
    <row r="116" spans="1:1" ht="12" customHeight="1" x14ac:dyDescent="0.2">
      <c r="A116" s="6"/>
    </row>
    <row r="117" spans="1:1" ht="12" customHeight="1" x14ac:dyDescent="0.2">
      <c r="A117" s="6"/>
    </row>
    <row r="118" spans="1:1" ht="12" customHeight="1" x14ac:dyDescent="0.2">
      <c r="A118" s="6"/>
    </row>
    <row r="119" spans="1:1" ht="12" customHeight="1" x14ac:dyDescent="0.2">
      <c r="A119" s="6"/>
    </row>
    <row r="120" spans="1:1" ht="12" customHeight="1" x14ac:dyDescent="0.2">
      <c r="A120" s="6"/>
    </row>
    <row r="121" spans="1:1" ht="12" customHeight="1" x14ac:dyDescent="0.2">
      <c r="A121" s="6"/>
    </row>
    <row r="122" spans="1:1" ht="12" customHeight="1" x14ac:dyDescent="0.2">
      <c r="A122" s="6"/>
    </row>
    <row r="123" spans="1:1" ht="12" customHeight="1" x14ac:dyDescent="0.2">
      <c r="A123" s="6"/>
    </row>
    <row r="124" spans="1:1" ht="12" customHeight="1" x14ac:dyDescent="0.2">
      <c r="A124" s="6"/>
    </row>
    <row r="125" spans="1:1" ht="12" customHeight="1" x14ac:dyDescent="0.2">
      <c r="A125" s="6"/>
    </row>
    <row r="126" spans="1:1" ht="12" customHeight="1" x14ac:dyDescent="0.2">
      <c r="A126" s="6"/>
    </row>
    <row r="127" spans="1:1" ht="12" customHeight="1" x14ac:dyDescent="0.2">
      <c r="A127" s="6"/>
    </row>
    <row r="128" spans="1:1" ht="12" customHeight="1" x14ac:dyDescent="0.2">
      <c r="A128" s="6"/>
    </row>
    <row r="129" spans="1:1" ht="12" customHeight="1" x14ac:dyDescent="0.2">
      <c r="A129" s="6"/>
    </row>
    <row r="130" spans="1:1" ht="12" customHeight="1" x14ac:dyDescent="0.2">
      <c r="A130" s="6"/>
    </row>
    <row r="131" spans="1:1" ht="12" customHeight="1" x14ac:dyDescent="0.2">
      <c r="A131" s="6"/>
    </row>
    <row r="132" spans="1:1" ht="12" customHeight="1" x14ac:dyDescent="0.2">
      <c r="A132" s="6"/>
    </row>
    <row r="133" spans="1:1" ht="12" customHeight="1" x14ac:dyDescent="0.2">
      <c r="A133" s="6"/>
    </row>
    <row r="134" spans="1:1" ht="12" customHeight="1" x14ac:dyDescent="0.2">
      <c r="A134" s="6"/>
    </row>
    <row r="135" spans="1:1" ht="12" customHeight="1" x14ac:dyDescent="0.2">
      <c r="A135" s="6"/>
    </row>
    <row r="136" spans="1:1" ht="12" customHeight="1" x14ac:dyDescent="0.2">
      <c r="A136" s="6"/>
    </row>
    <row r="137" spans="1:1" ht="12" customHeight="1" x14ac:dyDescent="0.2">
      <c r="A137" s="6"/>
    </row>
    <row r="138" spans="1:1" ht="12" customHeight="1" x14ac:dyDescent="0.2">
      <c r="A138" s="6"/>
    </row>
    <row r="139" spans="1:1" ht="12" customHeight="1" x14ac:dyDescent="0.2">
      <c r="A139" s="6"/>
    </row>
    <row r="140" spans="1:1" ht="12" customHeight="1" x14ac:dyDescent="0.2">
      <c r="A140" s="6"/>
    </row>
    <row r="141" spans="1:1" ht="12" customHeight="1" x14ac:dyDescent="0.2">
      <c r="A141" s="6"/>
    </row>
    <row r="142" spans="1:1" ht="12" customHeight="1" x14ac:dyDescent="0.2">
      <c r="A142" s="6"/>
    </row>
    <row r="143" spans="1:1" ht="12" customHeight="1" x14ac:dyDescent="0.2">
      <c r="A143" s="6"/>
    </row>
    <row r="144" spans="1:1" ht="12" customHeight="1" x14ac:dyDescent="0.2">
      <c r="A144" s="6"/>
    </row>
    <row r="145" spans="1:1" ht="12" customHeight="1" x14ac:dyDescent="0.2">
      <c r="A145" s="6"/>
    </row>
    <row r="146" spans="1:1" ht="12" customHeight="1" x14ac:dyDescent="0.2">
      <c r="A146" s="6"/>
    </row>
    <row r="147" spans="1:1" ht="12" customHeight="1" x14ac:dyDescent="0.2">
      <c r="A147" s="6"/>
    </row>
    <row r="148" spans="1:1" ht="12" customHeight="1" x14ac:dyDescent="0.2">
      <c r="A148" s="6"/>
    </row>
    <row r="149" spans="1:1" ht="12" customHeight="1" x14ac:dyDescent="0.2">
      <c r="A149" s="6"/>
    </row>
    <row r="150" spans="1:1" ht="12" customHeight="1" x14ac:dyDescent="0.2">
      <c r="A150" s="6"/>
    </row>
    <row r="151" spans="1:1" ht="12" customHeight="1" x14ac:dyDescent="0.2">
      <c r="A151" s="6"/>
    </row>
    <row r="152" spans="1:1" ht="12" customHeight="1" x14ac:dyDescent="0.2">
      <c r="A152" s="6"/>
    </row>
    <row r="153" spans="1:1" ht="12" customHeight="1" x14ac:dyDescent="0.2">
      <c r="A153" s="6"/>
    </row>
    <row r="154" spans="1:1" ht="12" customHeight="1" x14ac:dyDescent="0.2">
      <c r="A154" s="6"/>
    </row>
    <row r="155" spans="1:1" ht="12" customHeight="1" x14ac:dyDescent="0.2">
      <c r="A155" s="6"/>
    </row>
    <row r="156" spans="1:1" ht="12" customHeight="1" x14ac:dyDescent="0.2">
      <c r="A156" s="6"/>
    </row>
    <row r="157" spans="1:1" ht="12" customHeight="1" x14ac:dyDescent="0.2">
      <c r="A157" s="6"/>
    </row>
    <row r="158" spans="1:1" ht="12" customHeight="1" x14ac:dyDescent="0.2">
      <c r="A158" s="6"/>
    </row>
    <row r="159" spans="1:1" ht="12" customHeight="1" x14ac:dyDescent="0.2">
      <c r="A159" s="6"/>
    </row>
    <row r="160" spans="1:1" ht="12" customHeight="1" x14ac:dyDescent="0.2">
      <c r="A160" s="6"/>
    </row>
    <row r="161" spans="1:1" ht="12" customHeight="1" x14ac:dyDescent="0.2">
      <c r="A161" s="6"/>
    </row>
    <row r="162" spans="1:1" ht="12" customHeight="1" x14ac:dyDescent="0.2">
      <c r="A162" s="6"/>
    </row>
    <row r="163" spans="1:1" ht="12" customHeight="1" x14ac:dyDescent="0.2">
      <c r="A163" s="6"/>
    </row>
    <row r="164" spans="1:1" ht="12" customHeight="1" x14ac:dyDescent="0.2">
      <c r="A164" s="6"/>
    </row>
    <row r="165" spans="1:1" ht="12" customHeight="1" x14ac:dyDescent="0.2">
      <c r="A165" s="6"/>
    </row>
    <row r="166" spans="1:1" ht="12" customHeight="1" x14ac:dyDescent="0.2">
      <c r="A166" s="6"/>
    </row>
    <row r="167" spans="1:1" ht="12" customHeight="1" x14ac:dyDescent="0.2">
      <c r="A167" s="6"/>
    </row>
    <row r="168" spans="1:1" ht="12" customHeight="1" x14ac:dyDescent="0.2">
      <c r="A168" s="6"/>
    </row>
    <row r="169" spans="1:1" ht="12" customHeight="1" x14ac:dyDescent="0.2">
      <c r="A169" s="6"/>
    </row>
    <row r="170" spans="1:1" ht="12" customHeight="1" x14ac:dyDescent="0.2">
      <c r="A170" s="6"/>
    </row>
    <row r="171" spans="1:1" ht="12" customHeight="1" x14ac:dyDescent="0.2">
      <c r="A171" s="6"/>
    </row>
    <row r="172" spans="1:1" ht="12" customHeight="1" x14ac:dyDescent="0.2">
      <c r="A172" s="6"/>
    </row>
    <row r="173" spans="1:1" ht="12" customHeight="1" x14ac:dyDescent="0.2">
      <c r="A173" s="6"/>
    </row>
    <row r="174" spans="1:1" ht="12" customHeight="1" x14ac:dyDescent="0.2">
      <c r="A174" s="6"/>
    </row>
    <row r="175" spans="1:1" ht="12" customHeight="1" x14ac:dyDescent="0.2">
      <c r="A175" s="6"/>
    </row>
    <row r="176" spans="1:1" ht="12" customHeight="1" x14ac:dyDescent="0.2">
      <c r="A176" s="6"/>
    </row>
    <row r="177" spans="1:1" ht="12" customHeight="1" x14ac:dyDescent="0.2">
      <c r="A177" s="6"/>
    </row>
    <row r="178" spans="1:1" ht="12" customHeight="1" x14ac:dyDescent="0.2">
      <c r="A178" s="6"/>
    </row>
    <row r="179" spans="1:1" ht="12" customHeight="1" x14ac:dyDescent="0.2">
      <c r="A179" s="6"/>
    </row>
    <row r="180" spans="1:1" ht="12" customHeight="1" x14ac:dyDescent="0.2">
      <c r="A180" s="6"/>
    </row>
    <row r="181" spans="1:1" ht="12" customHeight="1" x14ac:dyDescent="0.2">
      <c r="A181" s="6"/>
    </row>
    <row r="182" spans="1:1" ht="12" customHeight="1" x14ac:dyDescent="0.2">
      <c r="A182" s="6"/>
    </row>
    <row r="183" spans="1:1" ht="12" customHeight="1" x14ac:dyDescent="0.2">
      <c r="A183" s="6"/>
    </row>
    <row r="184" spans="1:1" ht="12" customHeight="1" x14ac:dyDescent="0.2">
      <c r="A184" s="6"/>
    </row>
    <row r="185" spans="1:1" ht="12" customHeight="1" x14ac:dyDescent="0.2">
      <c r="A185" s="6"/>
    </row>
    <row r="186" spans="1:1" ht="12" customHeight="1" x14ac:dyDescent="0.2">
      <c r="A186" s="6"/>
    </row>
    <row r="187" spans="1:1" ht="12" customHeight="1" x14ac:dyDescent="0.2">
      <c r="A187" s="6"/>
    </row>
    <row r="188" spans="1:1" ht="12" customHeight="1" x14ac:dyDescent="0.2">
      <c r="A188" s="6"/>
    </row>
    <row r="189" spans="1:1" ht="12" customHeight="1" x14ac:dyDescent="0.2">
      <c r="A189" s="6"/>
    </row>
    <row r="190" spans="1:1" ht="12" customHeight="1" x14ac:dyDescent="0.2">
      <c r="A190" s="6"/>
    </row>
    <row r="191" spans="1:1" ht="12" customHeight="1" x14ac:dyDescent="0.2">
      <c r="A191" s="6"/>
    </row>
    <row r="192" spans="1:1" ht="12" customHeight="1" x14ac:dyDescent="0.2">
      <c r="A192" s="6"/>
    </row>
    <row r="193" spans="1:1" ht="12" customHeight="1" x14ac:dyDescent="0.2">
      <c r="A193" s="6"/>
    </row>
    <row r="194" spans="1:1" ht="12" customHeight="1" x14ac:dyDescent="0.2">
      <c r="A194" s="6"/>
    </row>
    <row r="195" spans="1:1" ht="12" customHeight="1" x14ac:dyDescent="0.2">
      <c r="A195" s="6"/>
    </row>
    <row r="196" spans="1:1" ht="12" customHeight="1" x14ac:dyDescent="0.2">
      <c r="A196" s="6"/>
    </row>
    <row r="197" spans="1:1" ht="12" customHeight="1" x14ac:dyDescent="0.2">
      <c r="A197" s="6"/>
    </row>
    <row r="198" spans="1:1" ht="12" customHeight="1" x14ac:dyDescent="0.2">
      <c r="A198" s="6"/>
    </row>
    <row r="199" spans="1:1" ht="12" customHeight="1" x14ac:dyDescent="0.2">
      <c r="A199" s="6"/>
    </row>
    <row r="200" spans="1:1" ht="12" customHeight="1" x14ac:dyDescent="0.2">
      <c r="A200" s="6"/>
    </row>
    <row r="201" spans="1:1" ht="12" customHeight="1" x14ac:dyDescent="0.2">
      <c r="A201" s="6"/>
    </row>
    <row r="202" spans="1:1" ht="12" customHeight="1" x14ac:dyDescent="0.2">
      <c r="A202" s="6"/>
    </row>
    <row r="203" spans="1:1" ht="12" customHeight="1" x14ac:dyDescent="0.2">
      <c r="A203" s="6"/>
    </row>
    <row r="204" spans="1:1" ht="12" customHeight="1" x14ac:dyDescent="0.2">
      <c r="A204" s="6"/>
    </row>
    <row r="205" spans="1:1" ht="12" customHeight="1" x14ac:dyDescent="0.2">
      <c r="A205" s="6"/>
    </row>
    <row r="206" spans="1:1" ht="12" customHeight="1" x14ac:dyDescent="0.2">
      <c r="A206" s="6"/>
    </row>
    <row r="207" spans="1:1" ht="12" customHeight="1" x14ac:dyDescent="0.2">
      <c r="A207" s="6"/>
    </row>
    <row r="208" spans="1:1" ht="12" customHeight="1" x14ac:dyDescent="0.2">
      <c r="A208" s="6"/>
    </row>
    <row r="209" spans="1:1" ht="12" customHeight="1" x14ac:dyDescent="0.2">
      <c r="A209" s="6"/>
    </row>
    <row r="210" spans="1:1" ht="12" customHeight="1" x14ac:dyDescent="0.2">
      <c r="A210" s="6"/>
    </row>
    <row r="211" spans="1:1" ht="12" customHeight="1" x14ac:dyDescent="0.2">
      <c r="A211" s="6"/>
    </row>
    <row r="212" spans="1:1" ht="12" customHeight="1" x14ac:dyDescent="0.2">
      <c r="A212" s="6"/>
    </row>
    <row r="213" spans="1:1" ht="12" customHeight="1" x14ac:dyDescent="0.2">
      <c r="A213" s="6"/>
    </row>
    <row r="214" spans="1:1" ht="12" customHeight="1" x14ac:dyDescent="0.2">
      <c r="A214" s="6"/>
    </row>
    <row r="215" spans="1:1" ht="12" customHeight="1" x14ac:dyDescent="0.2">
      <c r="A215" s="6"/>
    </row>
    <row r="216" spans="1:1" ht="12" customHeight="1" x14ac:dyDescent="0.2">
      <c r="A216" s="6"/>
    </row>
    <row r="217" spans="1:1" ht="12" customHeight="1" x14ac:dyDescent="0.2">
      <c r="A217" s="6"/>
    </row>
    <row r="218" spans="1:1" ht="12" customHeight="1" x14ac:dyDescent="0.2">
      <c r="A218" s="6"/>
    </row>
    <row r="219" spans="1:1" ht="12" customHeight="1" x14ac:dyDescent="0.2">
      <c r="A219" s="6"/>
    </row>
    <row r="220" spans="1:1" ht="12" customHeight="1" x14ac:dyDescent="0.2">
      <c r="A220" s="6"/>
    </row>
    <row r="221" spans="1:1" ht="12" customHeight="1" x14ac:dyDescent="0.2">
      <c r="A221" s="6"/>
    </row>
    <row r="222" spans="1:1" ht="12" customHeight="1" x14ac:dyDescent="0.2">
      <c r="A222" s="6"/>
    </row>
    <row r="223" spans="1:1" ht="12" customHeight="1" x14ac:dyDescent="0.2">
      <c r="A223" s="6"/>
    </row>
    <row r="224" spans="1:1" ht="12" customHeight="1" x14ac:dyDescent="0.2">
      <c r="A224" s="6"/>
    </row>
    <row r="225" spans="1:1" ht="12" customHeight="1" x14ac:dyDescent="0.2">
      <c r="A225" s="6"/>
    </row>
    <row r="226" spans="1:1" ht="12" customHeight="1" x14ac:dyDescent="0.2">
      <c r="A226" s="6"/>
    </row>
    <row r="227" spans="1:1" ht="12" customHeight="1" x14ac:dyDescent="0.2">
      <c r="A227" s="6"/>
    </row>
    <row r="228" spans="1:1" ht="12" customHeight="1" x14ac:dyDescent="0.2">
      <c r="A228" s="6"/>
    </row>
    <row r="229" spans="1:1" ht="12" customHeight="1" x14ac:dyDescent="0.2">
      <c r="A229" s="6"/>
    </row>
    <row r="230" spans="1:1" ht="12" customHeight="1" x14ac:dyDescent="0.2">
      <c r="A230" s="6"/>
    </row>
    <row r="231" spans="1:1" ht="12" customHeight="1" x14ac:dyDescent="0.2">
      <c r="A231" s="6"/>
    </row>
    <row r="232" spans="1:1" ht="12" customHeight="1" x14ac:dyDescent="0.2">
      <c r="A232" s="6"/>
    </row>
    <row r="233" spans="1:1" ht="12" customHeight="1" x14ac:dyDescent="0.2">
      <c r="A233" s="6"/>
    </row>
    <row r="234" spans="1:1" ht="12" customHeight="1" x14ac:dyDescent="0.2">
      <c r="A234" s="6"/>
    </row>
    <row r="235" spans="1:1" ht="12" customHeight="1" x14ac:dyDescent="0.2">
      <c r="A235" s="6"/>
    </row>
    <row r="236" spans="1:1" ht="12" customHeight="1" x14ac:dyDescent="0.2">
      <c r="A236" s="6"/>
    </row>
    <row r="237" spans="1:1" ht="12" customHeight="1" x14ac:dyDescent="0.2">
      <c r="A237" s="6"/>
    </row>
    <row r="238" spans="1:1" ht="12" customHeight="1" x14ac:dyDescent="0.2">
      <c r="A238" s="6"/>
    </row>
    <row r="239" spans="1:1" ht="12" customHeight="1" x14ac:dyDescent="0.2">
      <c r="A239" s="6"/>
    </row>
    <row r="240" spans="1:1" ht="12" customHeight="1" x14ac:dyDescent="0.2">
      <c r="A240" s="6"/>
    </row>
    <row r="241" spans="1:1" ht="12" customHeight="1" x14ac:dyDescent="0.2">
      <c r="A241" s="6"/>
    </row>
    <row r="242" spans="1:1" ht="12" customHeight="1" x14ac:dyDescent="0.2">
      <c r="A242" s="6"/>
    </row>
    <row r="243" spans="1:1" ht="12" customHeight="1" x14ac:dyDescent="0.2">
      <c r="A243" s="6"/>
    </row>
    <row r="244" spans="1:1" ht="12" customHeight="1" x14ac:dyDescent="0.2">
      <c r="A244" s="6"/>
    </row>
    <row r="245" spans="1:1" ht="12" customHeight="1" x14ac:dyDescent="0.2">
      <c r="A245" s="6"/>
    </row>
    <row r="246" spans="1:1" ht="12" customHeight="1" x14ac:dyDescent="0.2">
      <c r="A246" s="6"/>
    </row>
    <row r="247" spans="1:1" ht="12" customHeight="1" x14ac:dyDescent="0.2">
      <c r="A247" s="6"/>
    </row>
    <row r="248" spans="1:1" ht="12" customHeight="1" x14ac:dyDescent="0.2">
      <c r="A248" s="6"/>
    </row>
    <row r="249" spans="1:1" ht="12" customHeight="1" x14ac:dyDescent="0.2">
      <c r="A249" s="6"/>
    </row>
    <row r="250" spans="1:1" ht="12" customHeight="1" x14ac:dyDescent="0.2">
      <c r="A250" s="6"/>
    </row>
    <row r="251" spans="1:1" ht="12" customHeight="1" x14ac:dyDescent="0.2">
      <c r="A251" s="6"/>
    </row>
    <row r="252" spans="1:1" ht="12" customHeight="1" x14ac:dyDescent="0.2">
      <c r="A252" s="6"/>
    </row>
    <row r="253" spans="1:1" ht="12" customHeight="1" x14ac:dyDescent="0.2">
      <c r="A253" s="6"/>
    </row>
    <row r="254" spans="1:1" ht="12" customHeight="1" x14ac:dyDescent="0.2">
      <c r="A254" s="6"/>
    </row>
    <row r="255" spans="1:1" ht="12" customHeight="1" x14ac:dyDescent="0.2">
      <c r="A255" s="6"/>
    </row>
    <row r="256" spans="1:1" ht="12" customHeight="1" x14ac:dyDescent="0.2">
      <c r="A256" s="6"/>
    </row>
    <row r="257" spans="1:1" ht="12" customHeight="1" x14ac:dyDescent="0.2">
      <c r="A257" s="6"/>
    </row>
    <row r="258" spans="1:1" ht="12" customHeight="1" x14ac:dyDescent="0.2">
      <c r="A258" s="6"/>
    </row>
    <row r="259" spans="1:1" ht="12" customHeight="1" x14ac:dyDescent="0.2">
      <c r="A259" s="6"/>
    </row>
    <row r="260" spans="1:1" ht="12" customHeight="1" x14ac:dyDescent="0.2">
      <c r="A260" s="6"/>
    </row>
    <row r="261" spans="1:1" ht="12" customHeight="1" x14ac:dyDescent="0.2">
      <c r="A261" s="6"/>
    </row>
    <row r="262" spans="1:1" ht="12" customHeight="1" x14ac:dyDescent="0.2">
      <c r="A262" s="6"/>
    </row>
    <row r="263" spans="1:1" ht="12" customHeight="1" x14ac:dyDescent="0.2">
      <c r="A263" s="6"/>
    </row>
    <row r="264" spans="1:1" ht="12" customHeight="1" x14ac:dyDescent="0.2">
      <c r="A264" s="6"/>
    </row>
    <row r="265" spans="1:1" ht="12" customHeight="1" x14ac:dyDescent="0.2">
      <c r="A265" s="6"/>
    </row>
    <row r="266" spans="1:1" ht="12" customHeight="1" x14ac:dyDescent="0.2">
      <c r="A266" s="6"/>
    </row>
    <row r="267" spans="1:1" ht="12" customHeight="1" x14ac:dyDescent="0.2">
      <c r="A267" s="6"/>
    </row>
    <row r="268" spans="1:1" ht="12" customHeight="1" x14ac:dyDescent="0.2">
      <c r="A268" s="6"/>
    </row>
    <row r="269" spans="1:1" ht="12" customHeight="1" x14ac:dyDescent="0.2">
      <c r="A269" s="6"/>
    </row>
    <row r="270" spans="1:1" ht="12" customHeight="1" x14ac:dyDescent="0.2">
      <c r="A270" s="6"/>
    </row>
    <row r="271" spans="1:1" ht="12" customHeight="1" x14ac:dyDescent="0.2">
      <c r="A271" s="6"/>
    </row>
    <row r="272" spans="1:1" ht="12" customHeight="1" x14ac:dyDescent="0.2">
      <c r="A272" s="6"/>
    </row>
    <row r="273" spans="1:1" ht="12" customHeight="1" x14ac:dyDescent="0.2">
      <c r="A273" s="6"/>
    </row>
    <row r="274" spans="1:1" ht="12" customHeight="1" x14ac:dyDescent="0.2">
      <c r="A274" s="6"/>
    </row>
    <row r="275" spans="1:1" ht="12" customHeight="1" x14ac:dyDescent="0.2">
      <c r="A275" s="6"/>
    </row>
    <row r="276" spans="1:1" ht="12" customHeight="1" x14ac:dyDescent="0.2">
      <c r="A276" s="6"/>
    </row>
    <row r="277" spans="1:1" ht="12" customHeight="1" x14ac:dyDescent="0.2">
      <c r="A277" s="6"/>
    </row>
    <row r="278" spans="1:1" ht="12" customHeight="1" x14ac:dyDescent="0.2">
      <c r="A278" s="6"/>
    </row>
    <row r="279" spans="1:1" ht="12" customHeight="1" x14ac:dyDescent="0.2">
      <c r="A279" s="6"/>
    </row>
    <row r="280" spans="1:1" ht="12" customHeight="1" x14ac:dyDescent="0.2">
      <c r="A280" s="6"/>
    </row>
    <row r="281" spans="1:1" ht="12" customHeight="1" x14ac:dyDescent="0.2">
      <c r="A281" s="6"/>
    </row>
    <row r="282" spans="1:1" ht="12" customHeight="1" x14ac:dyDescent="0.2">
      <c r="A282" s="6"/>
    </row>
    <row r="283" spans="1:1" ht="12" customHeight="1" x14ac:dyDescent="0.2">
      <c r="A283" s="6"/>
    </row>
    <row r="284" spans="1:1" ht="12" customHeight="1" x14ac:dyDescent="0.2">
      <c r="A284" s="6"/>
    </row>
    <row r="285" spans="1:1" ht="12" customHeight="1" x14ac:dyDescent="0.2">
      <c r="A285" s="6"/>
    </row>
    <row r="286" spans="1:1" ht="12" customHeight="1" x14ac:dyDescent="0.2">
      <c r="A286" s="6"/>
    </row>
    <row r="287" spans="1:1" ht="12" customHeight="1" x14ac:dyDescent="0.2">
      <c r="A287" s="6"/>
    </row>
    <row r="288" spans="1:1" ht="12" customHeight="1" x14ac:dyDescent="0.2">
      <c r="A288" s="6"/>
    </row>
    <row r="289" spans="1:1" ht="12" customHeight="1" x14ac:dyDescent="0.2">
      <c r="A289" s="6"/>
    </row>
    <row r="290" spans="1:1" ht="12" customHeight="1" x14ac:dyDescent="0.2">
      <c r="A290" s="6"/>
    </row>
    <row r="291" spans="1:1" ht="12" customHeight="1" x14ac:dyDescent="0.2">
      <c r="A291" s="6"/>
    </row>
    <row r="292" spans="1:1" ht="12" customHeight="1" x14ac:dyDescent="0.2">
      <c r="A292" s="6"/>
    </row>
    <row r="293" spans="1:1" ht="12" customHeight="1" x14ac:dyDescent="0.2">
      <c r="A293" s="6"/>
    </row>
    <row r="294" spans="1:1" ht="12" customHeight="1" x14ac:dyDescent="0.2">
      <c r="A294" s="6"/>
    </row>
    <row r="295" spans="1:1" ht="12" customHeight="1" x14ac:dyDescent="0.2">
      <c r="A295" s="6"/>
    </row>
    <row r="296" spans="1:1" ht="12" customHeight="1" x14ac:dyDescent="0.2">
      <c r="A296" s="6"/>
    </row>
    <row r="297" spans="1:1" ht="12" customHeight="1" x14ac:dyDescent="0.2">
      <c r="A297" s="6"/>
    </row>
    <row r="298" spans="1:1" ht="12" customHeight="1" x14ac:dyDescent="0.2">
      <c r="A298" s="6"/>
    </row>
    <row r="299" spans="1:1" ht="12" customHeight="1" x14ac:dyDescent="0.2">
      <c r="A299" s="6"/>
    </row>
    <row r="300" spans="1:1" ht="12" customHeight="1" x14ac:dyDescent="0.2">
      <c r="A300" s="6"/>
    </row>
    <row r="301" spans="1:1" ht="12" customHeight="1" x14ac:dyDescent="0.2">
      <c r="A301" s="6"/>
    </row>
    <row r="302" spans="1:1" ht="12" customHeight="1" x14ac:dyDescent="0.2">
      <c r="A302" s="6"/>
    </row>
    <row r="303" spans="1:1" ht="12" customHeight="1" x14ac:dyDescent="0.2">
      <c r="A303" s="6"/>
    </row>
    <row r="304" spans="1:1" ht="12" customHeight="1" x14ac:dyDescent="0.2">
      <c r="A304" s="6"/>
    </row>
    <row r="305" spans="1:1" ht="12" customHeight="1" x14ac:dyDescent="0.2">
      <c r="A305" s="6"/>
    </row>
    <row r="306" spans="1:1" ht="12" customHeight="1" x14ac:dyDescent="0.2">
      <c r="A306" s="6"/>
    </row>
    <row r="307" spans="1:1" ht="12" customHeight="1" x14ac:dyDescent="0.2">
      <c r="A307" s="6"/>
    </row>
    <row r="308" spans="1:1" ht="12" customHeight="1" x14ac:dyDescent="0.2">
      <c r="A308" s="6"/>
    </row>
    <row r="309" spans="1:1" ht="12" customHeight="1" x14ac:dyDescent="0.2">
      <c r="A309" s="6"/>
    </row>
    <row r="310" spans="1:1" ht="12" customHeight="1" x14ac:dyDescent="0.2">
      <c r="A310" s="6"/>
    </row>
    <row r="311" spans="1:1" ht="12" customHeight="1" x14ac:dyDescent="0.2">
      <c r="A311" s="6"/>
    </row>
    <row r="312" spans="1:1" ht="12" customHeight="1" x14ac:dyDescent="0.2">
      <c r="A312" s="6"/>
    </row>
    <row r="313" spans="1:1" ht="12" customHeight="1" x14ac:dyDescent="0.2">
      <c r="A313" s="6"/>
    </row>
    <row r="314" spans="1:1" ht="12" customHeight="1" x14ac:dyDescent="0.2">
      <c r="A314" s="6"/>
    </row>
    <row r="315" spans="1:1" ht="12" customHeight="1" x14ac:dyDescent="0.2">
      <c r="A315" s="6"/>
    </row>
    <row r="316" spans="1:1" ht="12" customHeight="1" x14ac:dyDescent="0.2">
      <c r="A316" s="6"/>
    </row>
    <row r="317" spans="1:1" ht="12" customHeight="1" x14ac:dyDescent="0.2">
      <c r="A317" s="6"/>
    </row>
    <row r="318" spans="1:1" ht="12" customHeight="1" x14ac:dyDescent="0.2">
      <c r="A318" s="6"/>
    </row>
    <row r="319" spans="1:1" ht="12" customHeight="1" x14ac:dyDescent="0.2">
      <c r="A319" s="6"/>
    </row>
    <row r="320" spans="1:1" ht="12" customHeight="1" x14ac:dyDescent="0.2">
      <c r="A320" s="6"/>
    </row>
    <row r="321" spans="1:1" ht="12" customHeight="1" x14ac:dyDescent="0.2">
      <c r="A321" s="6"/>
    </row>
    <row r="322" spans="1:1" ht="12" customHeight="1" x14ac:dyDescent="0.2">
      <c r="A322" s="6"/>
    </row>
    <row r="323" spans="1:1" ht="12" customHeight="1" x14ac:dyDescent="0.2">
      <c r="A323" s="6"/>
    </row>
    <row r="324" spans="1:1" ht="12" customHeight="1" x14ac:dyDescent="0.2">
      <c r="A324" s="6"/>
    </row>
    <row r="325" spans="1:1" ht="12" customHeight="1" x14ac:dyDescent="0.2">
      <c r="A325" s="6"/>
    </row>
    <row r="326" spans="1:1" ht="12" customHeight="1" x14ac:dyDescent="0.2">
      <c r="A326" s="6"/>
    </row>
    <row r="327" spans="1:1" ht="12" customHeight="1" x14ac:dyDescent="0.2">
      <c r="A327" s="6"/>
    </row>
    <row r="328" spans="1:1" ht="12" customHeight="1" x14ac:dyDescent="0.2">
      <c r="A328" s="6"/>
    </row>
    <row r="329" spans="1:1" ht="12" customHeight="1" x14ac:dyDescent="0.2">
      <c r="A329" s="6"/>
    </row>
    <row r="330" spans="1:1" ht="12" customHeight="1" x14ac:dyDescent="0.2">
      <c r="A330" s="6"/>
    </row>
    <row r="331" spans="1:1" ht="12" customHeight="1" x14ac:dyDescent="0.2">
      <c r="A331" s="6"/>
    </row>
    <row r="332" spans="1:1" ht="12" customHeight="1" x14ac:dyDescent="0.2">
      <c r="A332" s="6"/>
    </row>
    <row r="333" spans="1:1" ht="12" customHeight="1" x14ac:dyDescent="0.2">
      <c r="A333" s="6"/>
    </row>
    <row r="334" spans="1:1" ht="12" customHeight="1" x14ac:dyDescent="0.2">
      <c r="A334" s="6"/>
    </row>
    <row r="335" spans="1:1" ht="12" customHeight="1" x14ac:dyDescent="0.2">
      <c r="A335" s="6"/>
    </row>
    <row r="336" spans="1:1" ht="12" customHeight="1" x14ac:dyDescent="0.2">
      <c r="A336" s="6"/>
    </row>
    <row r="337" spans="1:1" ht="12" customHeight="1" x14ac:dyDescent="0.2">
      <c r="A337" s="6"/>
    </row>
    <row r="338" spans="1:1" ht="12" customHeight="1" x14ac:dyDescent="0.2">
      <c r="A338" s="6"/>
    </row>
    <row r="339" spans="1:1" ht="12" customHeight="1" x14ac:dyDescent="0.2">
      <c r="A339" s="6"/>
    </row>
    <row r="340" spans="1:1" ht="12" customHeight="1" x14ac:dyDescent="0.2">
      <c r="A340" s="6"/>
    </row>
    <row r="341" spans="1:1" ht="12" customHeight="1" x14ac:dyDescent="0.2">
      <c r="A341" s="6"/>
    </row>
    <row r="342" spans="1:1" ht="12" customHeight="1" x14ac:dyDescent="0.2">
      <c r="A342" s="6"/>
    </row>
    <row r="343" spans="1:1" ht="12" customHeight="1" x14ac:dyDescent="0.2">
      <c r="A343" s="6"/>
    </row>
    <row r="344" spans="1:1" ht="12" customHeight="1" x14ac:dyDescent="0.2">
      <c r="A344" s="6"/>
    </row>
    <row r="345" spans="1:1" ht="12" customHeight="1" x14ac:dyDescent="0.2">
      <c r="A345" s="6"/>
    </row>
    <row r="346" spans="1:1" ht="12" customHeight="1" x14ac:dyDescent="0.2">
      <c r="A346" s="6"/>
    </row>
    <row r="347" spans="1:1" ht="12" customHeight="1" x14ac:dyDescent="0.2">
      <c r="A347" s="6"/>
    </row>
    <row r="348" spans="1:1" ht="12" customHeight="1" x14ac:dyDescent="0.2">
      <c r="A348" s="6"/>
    </row>
    <row r="349" spans="1:1" ht="12" customHeight="1" x14ac:dyDescent="0.2">
      <c r="A349" s="6"/>
    </row>
    <row r="350" spans="1:1" ht="12" customHeight="1" x14ac:dyDescent="0.2">
      <c r="A350" s="6"/>
    </row>
    <row r="351" spans="1:1" ht="12" customHeight="1" x14ac:dyDescent="0.2">
      <c r="A351" s="6"/>
    </row>
    <row r="352" spans="1:1" ht="12" customHeight="1" x14ac:dyDescent="0.2">
      <c r="A352" s="6"/>
    </row>
    <row r="353" spans="1:1" ht="12" customHeight="1" x14ac:dyDescent="0.2">
      <c r="A353" s="6"/>
    </row>
    <row r="354" spans="1:1" ht="12" customHeight="1" x14ac:dyDescent="0.2">
      <c r="A354" s="6"/>
    </row>
    <row r="355" spans="1:1" ht="12" customHeight="1" x14ac:dyDescent="0.2">
      <c r="A355" s="6"/>
    </row>
    <row r="356" spans="1:1" ht="12" customHeight="1" x14ac:dyDescent="0.2">
      <c r="A356" s="6"/>
    </row>
    <row r="357" spans="1:1" ht="12" customHeight="1" x14ac:dyDescent="0.2">
      <c r="A357" s="6"/>
    </row>
    <row r="358" spans="1:1" ht="12" customHeight="1" x14ac:dyDescent="0.2">
      <c r="A358" s="6"/>
    </row>
    <row r="359" spans="1:1" ht="12" customHeight="1" x14ac:dyDescent="0.2">
      <c r="A359" s="6"/>
    </row>
    <row r="360" spans="1:1" ht="12" customHeight="1" x14ac:dyDescent="0.2">
      <c r="A360" s="6"/>
    </row>
    <row r="361" spans="1:1" ht="12" customHeight="1" x14ac:dyDescent="0.2">
      <c r="A361" s="6"/>
    </row>
    <row r="362" spans="1:1" ht="12" customHeight="1" x14ac:dyDescent="0.2">
      <c r="A362" s="6"/>
    </row>
    <row r="363" spans="1:1" ht="12" customHeight="1" x14ac:dyDescent="0.2">
      <c r="A363" s="6"/>
    </row>
    <row r="364" spans="1:1" ht="12" customHeight="1" x14ac:dyDescent="0.2">
      <c r="A364" s="6"/>
    </row>
    <row r="365" spans="1:1" ht="12" customHeight="1" x14ac:dyDescent="0.2">
      <c r="A365" s="6"/>
    </row>
    <row r="366" spans="1:1" ht="12" customHeight="1" x14ac:dyDescent="0.2">
      <c r="A366" s="6"/>
    </row>
    <row r="367" spans="1:1" ht="12" customHeight="1" x14ac:dyDescent="0.2">
      <c r="A367" s="6"/>
    </row>
    <row r="368" spans="1:1" ht="12" customHeight="1" x14ac:dyDescent="0.2">
      <c r="A368" s="6"/>
    </row>
    <row r="369" spans="1:1" ht="12" customHeight="1" x14ac:dyDescent="0.2">
      <c r="A369" s="6"/>
    </row>
    <row r="370" spans="1:1" ht="12" customHeight="1" x14ac:dyDescent="0.2">
      <c r="A370" s="6"/>
    </row>
    <row r="371" spans="1:1" ht="12" customHeight="1" x14ac:dyDescent="0.2">
      <c r="A371" s="6"/>
    </row>
    <row r="372" spans="1:1" ht="12" customHeight="1" x14ac:dyDescent="0.2">
      <c r="A372" s="6"/>
    </row>
    <row r="373" spans="1:1" ht="12" customHeight="1" x14ac:dyDescent="0.2">
      <c r="A373" s="6"/>
    </row>
    <row r="374" spans="1:1" ht="12" customHeight="1" x14ac:dyDescent="0.2">
      <c r="A374" s="6"/>
    </row>
    <row r="375" spans="1:1" ht="12" customHeight="1" x14ac:dyDescent="0.2">
      <c r="A375" s="6"/>
    </row>
    <row r="376" spans="1:1" ht="12" customHeight="1" x14ac:dyDescent="0.2">
      <c r="A376" s="6"/>
    </row>
    <row r="377" spans="1:1" ht="12" customHeight="1" x14ac:dyDescent="0.2">
      <c r="A377" s="6"/>
    </row>
    <row r="378" spans="1:1" ht="12" customHeight="1" x14ac:dyDescent="0.2">
      <c r="A378" s="6"/>
    </row>
    <row r="379" spans="1:1" ht="12" customHeight="1" x14ac:dyDescent="0.2">
      <c r="A379" s="6"/>
    </row>
    <row r="380" spans="1:1" ht="12" customHeight="1" x14ac:dyDescent="0.2">
      <c r="A380" s="6"/>
    </row>
    <row r="381" spans="1:1" ht="12" customHeight="1" x14ac:dyDescent="0.2">
      <c r="A381" s="6"/>
    </row>
    <row r="382" spans="1:1" ht="12" customHeight="1" x14ac:dyDescent="0.2">
      <c r="A382" s="6"/>
    </row>
    <row r="383" spans="1:1" ht="12" customHeight="1" x14ac:dyDescent="0.2">
      <c r="A383" s="6"/>
    </row>
    <row r="384" spans="1:1" ht="12" customHeight="1" x14ac:dyDescent="0.2">
      <c r="A384" s="6"/>
    </row>
    <row r="385" spans="1:1" ht="12" customHeight="1" x14ac:dyDescent="0.2">
      <c r="A385" s="6"/>
    </row>
    <row r="386" spans="1:1" ht="12" customHeight="1" x14ac:dyDescent="0.2">
      <c r="A386" s="6"/>
    </row>
    <row r="387" spans="1:1" ht="12" customHeight="1" x14ac:dyDescent="0.2">
      <c r="A387" s="6"/>
    </row>
    <row r="388" spans="1:1" ht="12" customHeight="1" x14ac:dyDescent="0.2">
      <c r="A388" s="6"/>
    </row>
    <row r="389" spans="1:1" ht="12" customHeight="1" x14ac:dyDescent="0.2">
      <c r="A389" s="6"/>
    </row>
    <row r="390" spans="1:1" ht="12" customHeight="1" x14ac:dyDescent="0.2">
      <c r="A390" s="6"/>
    </row>
    <row r="391" spans="1:1" ht="12" customHeight="1" x14ac:dyDescent="0.2">
      <c r="A391" s="6"/>
    </row>
    <row r="392" spans="1:1" ht="12" customHeight="1" x14ac:dyDescent="0.2">
      <c r="A392" s="6"/>
    </row>
    <row r="393" spans="1:1" ht="12" customHeight="1" x14ac:dyDescent="0.2">
      <c r="A393" s="6"/>
    </row>
    <row r="394" spans="1:1" ht="12" customHeight="1" x14ac:dyDescent="0.2">
      <c r="A394" s="6"/>
    </row>
    <row r="395" spans="1:1" ht="12" customHeight="1" x14ac:dyDescent="0.2">
      <c r="A395" s="6"/>
    </row>
    <row r="396" spans="1:1" ht="12" customHeight="1" x14ac:dyDescent="0.2">
      <c r="A396" s="6"/>
    </row>
    <row r="397" spans="1:1" ht="12" customHeight="1" x14ac:dyDescent="0.2">
      <c r="A397" s="6"/>
    </row>
    <row r="398" spans="1:1" ht="12" customHeight="1" x14ac:dyDescent="0.2">
      <c r="A398" s="6"/>
    </row>
    <row r="399" spans="1:1" ht="12" customHeight="1" x14ac:dyDescent="0.2">
      <c r="A399" s="6"/>
    </row>
    <row r="400" spans="1:1" ht="12" customHeight="1" x14ac:dyDescent="0.2">
      <c r="A400" s="6"/>
    </row>
    <row r="401" spans="1:1" ht="12" customHeight="1" x14ac:dyDescent="0.2">
      <c r="A401" s="6"/>
    </row>
    <row r="402" spans="1:1" ht="12" customHeight="1" x14ac:dyDescent="0.2">
      <c r="A402" s="6"/>
    </row>
    <row r="403" spans="1:1" ht="12" customHeight="1" x14ac:dyDescent="0.2">
      <c r="A403" s="6"/>
    </row>
    <row r="404" spans="1:1" ht="12" customHeight="1" x14ac:dyDescent="0.2">
      <c r="A404" s="6"/>
    </row>
    <row r="405" spans="1:1" ht="12" customHeight="1" x14ac:dyDescent="0.2">
      <c r="A405" s="6"/>
    </row>
    <row r="406" spans="1:1" ht="12" customHeight="1" x14ac:dyDescent="0.2">
      <c r="A406" s="6"/>
    </row>
    <row r="407" spans="1:1" ht="12" customHeight="1" x14ac:dyDescent="0.2">
      <c r="A407" s="6"/>
    </row>
    <row r="408" spans="1:1" ht="12" customHeight="1" x14ac:dyDescent="0.2">
      <c r="A408" s="6"/>
    </row>
    <row r="409" spans="1:1" ht="12" customHeight="1" x14ac:dyDescent="0.2">
      <c r="A409" s="6"/>
    </row>
    <row r="410" spans="1:1" ht="12" customHeight="1" x14ac:dyDescent="0.2">
      <c r="A410" s="6"/>
    </row>
    <row r="411" spans="1:1" ht="12" customHeight="1" x14ac:dyDescent="0.2">
      <c r="A411" s="6"/>
    </row>
    <row r="412" spans="1:1" ht="12" customHeight="1" x14ac:dyDescent="0.2">
      <c r="A412" s="6"/>
    </row>
    <row r="413" spans="1:1" ht="12" customHeight="1" x14ac:dyDescent="0.2">
      <c r="A413" s="6"/>
    </row>
    <row r="414" spans="1:1" ht="12" customHeight="1" x14ac:dyDescent="0.2">
      <c r="A414" s="6"/>
    </row>
    <row r="415" spans="1:1" ht="12" customHeight="1" x14ac:dyDescent="0.2">
      <c r="A415" s="6"/>
    </row>
    <row r="416" spans="1:1" ht="12" customHeight="1" x14ac:dyDescent="0.2">
      <c r="A416" s="6"/>
    </row>
    <row r="417" spans="1:1" ht="12" customHeight="1" x14ac:dyDescent="0.2">
      <c r="A417" s="6"/>
    </row>
    <row r="418" spans="1:1" ht="12" customHeight="1" x14ac:dyDescent="0.2">
      <c r="A418" s="6"/>
    </row>
    <row r="419" spans="1:1" ht="12" customHeight="1" x14ac:dyDescent="0.2">
      <c r="A419" s="6"/>
    </row>
    <row r="420" spans="1:1" ht="12" customHeight="1" x14ac:dyDescent="0.2">
      <c r="A420" s="6"/>
    </row>
    <row r="421" spans="1:1" ht="12" customHeight="1" x14ac:dyDescent="0.2">
      <c r="A421" s="6"/>
    </row>
    <row r="422" spans="1:1" ht="12" customHeight="1" x14ac:dyDescent="0.2">
      <c r="A422" s="6"/>
    </row>
    <row r="423" spans="1:1" ht="12" customHeight="1" x14ac:dyDescent="0.2">
      <c r="A423" s="6"/>
    </row>
    <row r="424" spans="1:1" ht="12" customHeight="1" x14ac:dyDescent="0.2">
      <c r="A424" s="6"/>
    </row>
    <row r="425" spans="1:1" ht="12" customHeight="1" x14ac:dyDescent="0.2">
      <c r="A425" s="6"/>
    </row>
    <row r="426" spans="1:1" ht="12" customHeight="1" x14ac:dyDescent="0.2">
      <c r="A426" s="6"/>
    </row>
    <row r="427" spans="1:1" ht="12" customHeight="1" x14ac:dyDescent="0.2">
      <c r="A427" s="6"/>
    </row>
    <row r="428" spans="1:1" ht="12" customHeight="1" x14ac:dyDescent="0.2">
      <c r="A428" s="6"/>
    </row>
    <row r="429" spans="1:1" ht="12" customHeight="1" x14ac:dyDescent="0.2">
      <c r="A429" s="6"/>
    </row>
    <row r="430" spans="1:1" ht="12" customHeight="1" x14ac:dyDescent="0.2">
      <c r="A430" s="6"/>
    </row>
    <row r="431" spans="1:1" ht="12" customHeight="1" x14ac:dyDescent="0.2">
      <c r="A431" s="6"/>
    </row>
    <row r="432" spans="1:1" ht="12" customHeight="1" x14ac:dyDescent="0.2">
      <c r="A432" s="6"/>
    </row>
    <row r="433" spans="1:1" ht="12" customHeight="1" x14ac:dyDescent="0.2">
      <c r="A433" s="6"/>
    </row>
    <row r="434" spans="1:1" ht="12" customHeight="1" x14ac:dyDescent="0.2">
      <c r="A434" s="6"/>
    </row>
    <row r="435" spans="1:1" ht="12" customHeight="1" x14ac:dyDescent="0.2">
      <c r="A435" s="6"/>
    </row>
    <row r="436" spans="1:1" ht="12" customHeight="1" x14ac:dyDescent="0.2">
      <c r="A436" s="6"/>
    </row>
    <row r="437" spans="1:1" ht="12" customHeight="1" x14ac:dyDescent="0.2">
      <c r="A437" s="6"/>
    </row>
    <row r="438" spans="1:1" ht="12" customHeight="1" x14ac:dyDescent="0.2">
      <c r="A438" s="6"/>
    </row>
    <row r="439" spans="1:1" ht="12" customHeight="1" x14ac:dyDescent="0.2">
      <c r="A439" s="6"/>
    </row>
    <row r="440" spans="1:1" ht="12" customHeight="1" x14ac:dyDescent="0.2">
      <c r="A440" s="6"/>
    </row>
    <row r="441" spans="1:1" ht="12" customHeight="1" x14ac:dyDescent="0.2">
      <c r="A441" s="6"/>
    </row>
    <row r="442" spans="1:1" ht="12" customHeight="1" x14ac:dyDescent="0.2">
      <c r="A442" s="6"/>
    </row>
    <row r="443" spans="1:1" ht="12" customHeight="1" x14ac:dyDescent="0.2">
      <c r="A443" s="6"/>
    </row>
    <row r="444" spans="1:1" ht="12" customHeight="1" x14ac:dyDescent="0.2">
      <c r="A444" s="6"/>
    </row>
    <row r="445" spans="1:1" ht="12" customHeight="1" x14ac:dyDescent="0.2">
      <c r="A445" s="6"/>
    </row>
    <row r="446" spans="1:1" ht="12" customHeight="1" x14ac:dyDescent="0.2">
      <c r="A446" s="6"/>
    </row>
    <row r="447" spans="1:1" ht="12" customHeight="1" x14ac:dyDescent="0.2">
      <c r="A447" s="6"/>
    </row>
    <row r="448" spans="1:1" ht="12" customHeight="1" x14ac:dyDescent="0.2">
      <c r="A448" s="6"/>
    </row>
    <row r="449" spans="1:1" ht="12" customHeight="1" x14ac:dyDescent="0.2">
      <c r="A449" s="6"/>
    </row>
    <row r="450" spans="1:1" ht="12" customHeight="1" x14ac:dyDescent="0.2">
      <c r="A450" s="6"/>
    </row>
    <row r="451" spans="1:1" ht="12" customHeight="1" x14ac:dyDescent="0.2">
      <c r="A451" s="6"/>
    </row>
    <row r="452" spans="1:1" ht="12" customHeight="1" x14ac:dyDescent="0.2">
      <c r="A452" s="6"/>
    </row>
    <row r="453" spans="1:1" ht="12" customHeight="1" x14ac:dyDescent="0.2">
      <c r="A453" s="6"/>
    </row>
    <row r="454" spans="1:1" ht="12" customHeight="1" x14ac:dyDescent="0.2">
      <c r="A454" s="6"/>
    </row>
    <row r="455" spans="1:1" ht="12" customHeight="1" x14ac:dyDescent="0.2">
      <c r="A455" s="6"/>
    </row>
    <row r="456" spans="1:1" ht="12" customHeight="1" x14ac:dyDescent="0.2">
      <c r="A456" s="6"/>
    </row>
    <row r="457" spans="1:1" ht="12" customHeight="1" x14ac:dyDescent="0.2">
      <c r="A457" s="6"/>
    </row>
    <row r="458" spans="1:1" ht="12" customHeight="1" x14ac:dyDescent="0.2">
      <c r="A458" s="6"/>
    </row>
    <row r="459" spans="1:1" ht="12" customHeight="1" x14ac:dyDescent="0.2">
      <c r="A459" s="6"/>
    </row>
    <row r="460" spans="1:1" ht="12" customHeight="1" x14ac:dyDescent="0.2">
      <c r="A460" s="6"/>
    </row>
    <row r="461" spans="1:1" ht="12" customHeight="1" x14ac:dyDescent="0.2">
      <c r="A461" s="6"/>
    </row>
    <row r="462" spans="1:1" ht="12" customHeight="1" x14ac:dyDescent="0.2">
      <c r="A462" s="6"/>
    </row>
    <row r="463" spans="1:1" ht="12" customHeight="1" x14ac:dyDescent="0.2">
      <c r="A463" s="6"/>
    </row>
    <row r="464" spans="1:1" ht="12" customHeight="1" x14ac:dyDescent="0.2">
      <c r="A464" s="6"/>
    </row>
    <row r="465" spans="1:1" ht="12" customHeight="1" x14ac:dyDescent="0.2">
      <c r="A465" s="6"/>
    </row>
    <row r="466" spans="1:1" ht="12" customHeight="1" x14ac:dyDescent="0.2">
      <c r="A466" s="6"/>
    </row>
    <row r="467" spans="1:1" ht="12" customHeight="1" x14ac:dyDescent="0.2">
      <c r="A467" s="6"/>
    </row>
    <row r="468" spans="1:1" ht="12" customHeight="1" x14ac:dyDescent="0.2">
      <c r="A468" s="6"/>
    </row>
    <row r="469" spans="1:1" ht="12" customHeight="1" x14ac:dyDescent="0.2">
      <c r="A469" s="6"/>
    </row>
    <row r="470" spans="1:1" ht="12" customHeight="1" x14ac:dyDescent="0.2">
      <c r="A470" s="6"/>
    </row>
    <row r="471" spans="1:1" ht="12" customHeight="1" x14ac:dyDescent="0.2">
      <c r="A471" s="6"/>
    </row>
    <row r="472" spans="1:1" ht="12" customHeight="1" x14ac:dyDescent="0.2">
      <c r="A472" s="6"/>
    </row>
    <row r="473" spans="1:1" ht="12" customHeight="1" x14ac:dyDescent="0.2">
      <c r="A473" s="6"/>
    </row>
    <row r="474" spans="1:1" ht="12" customHeight="1" x14ac:dyDescent="0.2">
      <c r="A474" s="6"/>
    </row>
    <row r="475" spans="1:1" ht="12" customHeight="1" x14ac:dyDescent="0.2">
      <c r="A475" s="6"/>
    </row>
    <row r="476" spans="1:1" ht="12" customHeight="1" x14ac:dyDescent="0.2">
      <c r="A476" s="6"/>
    </row>
    <row r="477" spans="1:1" ht="12" customHeight="1" x14ac:dyDescent="0.2">
      <c r="A477" s="6"/>
    </row>
    <row r="478" spans="1:1" ht="12" customHeight="1" x14ac:dyDescent="0.2">
      <c r="A478" s="6"/>
    </row>
    <row r="479" spans="1:1" ht="12" customHeight="1" x14ac:dyDescent="0.2">
      <c r="A479" s="6"/>
    </row>
    <row r="480" spans="1:1" ht="12" customHeight="1" x14ac:dyDescent="0.2">
      <c r="A480" s="6"/>
    </row>
    <row r="481" spans="1:1" ht="12" customHeight="1" x14ac:dyDescent="0.2">
      <c r="A481" s="6"/>
    </row>
    <row r="482" spans="1:1" ht="12" customHeight="1" x14ac:dyDescent="0.2">
      <c r="A482" s="6"/>
    </row>
    <row r="483" spans="1:1" ht="12" customHeight="1" x14ac:dyDescent="0.2">
      <c r="A483" s="6"/>
    </row>
    <row r="484" spans="1:1" ht="12" customHeight="1" x14ac:dyDescent="0.2">
      <c r="A484" s="6"/>
    </row>
    <row r="485" spans="1:1" ht="12" customHeight="1" x14ac:dyDescent="0.2">
      <c r="A485" s="6"/>
    </row>
    <row r="486" spans="1:1" ht="12" customHeight="1" x14ac:dyDescent="0.2">
      <c r="A486" s="6"/>
    </row>
    <row r="487" spans="1:1" ht="12" customHeight="1" x14ac:dyDescent="0.2">
      <c r="A487" s="6"/>
    </row>
    <row r="488" spans="1:1" ht="12" customHeight="1" x14ac:dyDescent="0.2">
      <c r="A488" s="6"/>
    </row>
    <row r="489" spans="1:1" ht="12" customHeight="1" x14ac:dyDescent="0.2">
      <c r="A489" s="6"/>
    </row>
    <row r="490" spans="1:1" ht="12" customHeight="1" x14ac:dyDescent="0.2">
      <c r="A490" s="6"/>
    </row>
    <row r="491" spans="1:1" ht="12" customHeight="1" x14ac:dyDescent="0.2">
      <c r="A491" s="6"/>
    </row>
    <row r="492" spans="1:1" ht="12" customHeight="1" x14ac:dyDescent="0.2">
      <c r="A492" s="6"/>
    </row>
    <row r="493" spans="1:1" ht="12" customHeight="1" x14ac:dyDescent="0.2">
      <c r="A493" s="6"/>
    </row>
    <row r="494" spans="1:1" ht="12" customHeight="1" x14ac:dyDescent="0.2">
      <c r="A494" s="6"/>
    </row>
    <row r="495" spans="1:1" ht="12" customHeight="1" x14ac:dyDescent="0.2">
      <c r="A495" s="6"/>
    </row>
    <row r="496" spans="1:1" ht="12" customHeight="1" x14ac:dyDescent="0.2">
      <c r="A496" s="6"/>
    </row>
    <row r="497" spans="1:1" ht="12" customHeight="1" x14ac:dyDescent="0.2">
      <c r="A497" s="6"/>
    </row>
    <row r="498" spans="1:1" ht="12" customHeight="1" x14ac:dyDescent="0.2">
      <c r="A498" s="6"/>
    </row>
    <row r="499" spans="1:1" ht="12" customHeight="1" x14ac:dyDescent="0.2">
      <c r="A499" s="6"/>
    </row>
    <row r="500" spans="1:1" ht="12" customHeight="1" x14ac:dyDescent="0.2">
      <c r="A500" s="6"/>
    </row>
    <row r="501" spans="1:1" ht="12" customHeight="1" x14ac:dyDescent="0.2">
      <c r="A501" s="6"/>
    </row>
    <row r="502" spans="1:1" ht="12" customHeight="1" x14ac:dyDescent="0.2">
      <c r="A502" s="6"/>
    </row>
    <row r="503" spans="1:1" ht="12" customHeight="1" x14ac:dyDescent="0.2">
      <c r="A503" s="6"/>
    </row>
    <row r="504" spans="1:1" ht="12" customHeight="1" x14ac:dyDescent="0.2">
      <c r="A504" s="6"/>
    </row>
    <row r="505" spans="1:1" ht="12" customHeight="1" x14ac:dyDescent="0.2">
      <c r="A505" s="6"/>
    </row>
    <row r="506" spans="1:1" ht="12" customHeight="1" x14ac:dyDescent="0.2">
      <c r="A506" s="6"/>
    </row>
    <row r="507" spans="1:1" ht="12" customHeight="1" x14ac:dyDescent="0.2">
      <c r="A507" s="6"/>
    </row>
    <row r="508" spans="1:1" ht="12" customHeight="1" x14ac:dyDescent="0.2">
      <c r="A508" s="6"/>
    </row>
    <row r="509" spans="1:1" ht="12" customHeight="1" x14ac:dyDescent="0.2">
      <c r="A509" s="6"/>
    </row>
    <row r="510" spans="1:1" ht="12" customHeight="1" x14ac:dyDescent="0.2">
      <c r="A510" s="6"/>
    </row>
    <row r="511" spans="1:1" ht="12" customHeight="1" x14ac:dyDescent="0.2">
      <c r="A511" s="6"/>
    </row>
    <row r="512" spans="1:1" ht="12" customHeight="1" x14ac:dyDescent="0.2">
      <c r="A512" s="6"/>
    </row>
    <row r="513" spans="1:1" ht="12" customHeight="1" x14ac:dyDescent="0.2">
      <c r="A513" s="6"/>
    </row>
    <row r="514" spans="1:1" ht="12" customHeight="1" x14ac:dyDescent="0.2">
      <c r="A514" s="6"/>
    </row>
    <row r="515" spans="1:1" ht="12" customHeight="1" x14ac:dyDescent="0.2">
      <c r="A515" s="6"/>
    </row>
    <row r="516" spans="1:1" ht="12" customHeight="1" x14ac:dyDescent="0.2">
      <c r="A516" s="6"/>
    </row>
    <row r="517" spans="1:1" ht="12" customHeight="1" x14ac:dyDescent="0.2">
      <c r="A517" s="6"/>
    </row>
    <row r="518" spans="1:1" ht="12" customHeight="1" x14ac:dyDescent="0.2">
      <c r="A518" s="6"/>
    </row>
    <row r="519" spans="1:1" ht="12" customHeight="1" x14ac:dyDescent="0.2">
      <c r="A519" s="6"/>
    </row>
    <row r="520" spans="1:1" ht="12" customHeight="1" x14ac:dyDescent="0.2">
      <c r="A520" s="6"/>
    </row>
    <row r="521" spans="1:1" ht="12" customHeight="1" x14ac:dyDescent="0.2">
      <c r="A521" s="6"/>
    </row>
    <row r="522" spans="1:1" ht="12" customHeight="1" x14ac:dyDescent="0.2">
      <c r="A522" s="6"/>
    </row>
    <row r="523" spans="1:1" ht="12" customHeight="1" x14ac:dyDescent="0.2">
      <c r="A523" s="6"/>
    </row>
    <row r="524" spans="1:1" ht="12" customHeight="1" x14ac:dyDescent="0.2">
      <c r="A524" s="6"/>
    </row>
    <row r="525" spans="1:1" ht="12" customHeight="1" x14ac:dyDescent="0.2">
      <c r="A525" s="6"/>
    </row>
    <row r="526" spans="1:1" ht="12" customHeight="1" x14ac:dyDescent="0.2">
      <c r="A526" s="6"/>
    </row>
    <row r="527" spans="1:1" ht="12" customHeight="1" x14ac:dyDescent="0.2">
      <c r="A527" s="6"/>
    </row>
    <row r="528" spans="1:1" ht="12" customHeight="1" x14ac:dyDescent="0.2">
      <c r="A528" s="6"/>
    </row>
    <row r="529" spans="1:1" ht="12" customHeight="1" x14ac:dyDescent="0.2">
      <c r="A529" s="6"/>
    </row>
    <row r="530" spans="1:1" ht="12" customHeight="1" x14ac:dyDescent="0.2">
      <c r="A530" s="6"/>
    </row>
    <row r="531" spans="1:1" ht="12" customHeight="1" x14ac:dyDescent="0.2">
      <c r="A531" s="6"/>
    </row>
    <row r="532" spans="1:1" ht="12" customHeight="1" x14ac:dyDescent="0.2">
      <c r="A532" s="6"/>
    </row>
    <row r="533" spans="1:1" ht="12" customHeight="1" x14ac:dyDescent="0.2">
      <c r="A533" s="6"/>
    </row>
    <row r="534" spans="1:1" ht="12" customHeight="1" x14ac:dyDescent="0.2">
      <c r="A534" s="6"/>
    </row>
    <row r="535" spans="1:1" ht="12" customHeight="1" x14ac:dyDescent="0.2">
      <c r="A535" s="6"/>
    </row>
    <row r="536" spans="1:1" ht="12" customHeight="1" x14ac:dyDescent="0.2">
      <c r="A536" s="6"/>
    </row>
    <row r="537" spans="1:1" ht="12" customHeight="1" x14ac:dyDescent="0.2">
      <c r="A537" s="6"/>
    </row>
    <row r="538" spans="1:1" ht="12" customHeight="1" x14ac:dyDescent="0.2">
      <c r="A538" s="6"/>
    </row>
    <row r="539" spans="1:1" ht="12" customHeight="1" x14ac:dyDescent="0.2">
      <c r="A539" s="6"/>
    </row>
    <row r="540" spans="1:1" ht="12" customHeight="1" x14ac:dyDescent="0.2">
      <c r="A540" s="6"/>
    </row>
    <row r="541" spans="1:1" ht="12" customHeight="1" x14ac:dyDescent="0.2">
      <c r="A541" s="6"/>
    </row>
    <row r="542" spans="1:1" ht="12" customHeight="1" x14ac:dyDescent="0.2">
      <c r="A542" s="6"/>
    </row>
    <row r="543" spans="1:1" ht="12" customHeight="1" x14ac:dyDescent="0.2">
      <c r="A543" s="6"/>
    </row>
    <row r="544" spans="1:1" ht="12" customHeight="1" x14ac:dyDescent="0.2">
      <c r="A544" s="6"/>
    </row>
    <row r="545" spans="1:1" ht="12" customHeight="1" x14ac:dyDescent="0.2">
      <c r="A545" s="6"/>
    </row>
    <row r="546" spans="1:1" ht="12" customHeight="1" x14ac:dyDescent="0.2">
      <c r="A546" s="6"/>
    </row>
    <row r="547" spans="1:1" ht="12" customHeight="1" x14ac:dyDescent="0.2">
      <c r="A547" s="6"/>
    </row>
    <row r="548" spans="1:1" ht="12" customHeight="1" x14ac:dyDescent="0.2">
      <c r="A548" s="6"/>
    </row>
    <row r="549" spans="1:1" ht="12" customHeight="1" x14ac:dyDescent="0.2">
      <c r="A549" s="6"/>
    </row>
    <row r="550" spans="1:1" ht="12" customHeight="1" x14ac:dyDescent="0.2">
      <c r="A550" s="6"/>
    </row>
    <row r="551" spans="1:1" ht="12" customHeight="1" x14ac:dyDescent="0.2">
      <c r="A551" s="6"/>
    </row>
    <row r="552" spans="1:1" ht="12" customHeight="1" x14ac:dyDescent="0.2">
      <c r="A552" s="6"/>
    </row>
    <row r="553" spans="1:1" ht="12" customHeight="1" x14ac:dyDescent="0.2">
      <c r="A553" s="6"/>
    </row>
    <row r="554" spans="1:1" ht="12" customHeight="1" x14ac:dyDescent="0.2">
      <c r="A554" s="6"/>
    </row>
    <row r="555" spans="1:1" ht="12" customHeight="1" x14ac:dyDescent="0.2">
      <c r="A555" s="6"/>
    </row>
    <row r="556" spans="1:1" ht="12" customHeight="1" x14ac:dyDescent="0.2">
      <c r="A556" s="6"/>
    </row>
    <row r="557" spans="1:1" ht="12" customHeight="1" x14ac:dyDescent="0.2">
      <c r="A557" s="6"/>
    </row>
    <row r="558" spans="1:1" ht="12" customHeight="1" x14ac:dyDescent="0.2">
      <c r="A558" s="6"/>
    </row>
    <row r="559" spans="1:1" ht="12" customHeight="1" x14ac:dyDescent="0.2">
      <c r="A559" s="6"/>
    </row>
    <row r="560" spans="1:1" ht="12" customHeight="1" x14ac:dyDescent="0.2">
      <c r="A560" s="6"/>
    </row>
    <row r="561" spans="1:1" ht="12" customHeight="1" x14ac:dyDescent="0.2">
      <c r="A561" s="6"/>
    </row>
    <row r="562" spans="1:1" ht="12" customHeight="1" x14ac:dyDescent="0.2">
      <c r="A562" s="6"/>
    </row>
    <row r="563" spans="1:1" ht="12" customHeight="1" x14ac:dyDescent="0.2">
      <c r="A563" s="6"/>
    </row>
    <row r="564" spans="1:1" ht="12" customHeight="1" x14ac:dyDescent="0.2">
      <c r="A564" s="6"/>
    </row>
    <row r="565" spans="1:1" ht="12" customHeight="1" x14ac:dyDescent="0.2">
      <c r="A565" s="6"/>
    </row>
    <row r="566" spans="1:1" ht="12" customHeight="1" x14ac:dyDescent="0.2">
      <c r="A566" s="6"/>
    </row>
    <row r="567" spans="1:1" ht="12" customHeight="1" x14ac:dyDescent="0.2">
      <c r="A567" s="6"/>
    </row>
    <row r="568" spans="1:1" ht="12" customHeight="1" x14ac:dyDescent="0.2">
      <c r="A568" s="6"/>
    </row>
    <row r="569" spans="1:1" ht="12" customHeight="1" x14ac:dyDescent="0.2">
      <c r="A569" s="6"/>
    </row>
    <row r="570" spans="1:1" ht="12" customHeight="1" x14ac:dyDescent="0.2">
      <c r="A570" s="6"/>
    </row>
    <row r="571" spans="1:1" ht="12" customHeight="1" x14ac:dyDescent="0.2">
      <c r="A571" s="6"/>
    </row>
    <row r="572" spans="1:1" ht="12" customHeight="1" x14ac:dyDescent="0.2">
      <c r="A572" s="6"/>
    </row>
    <row r="573" spans="1:1" ht="12" customHeight="1" x14ac:dyDescent="0.2">
      <c r="A573" s="6"/>
    </row>
    <row r="574" spans="1:1" ht="12" customHeight="1" x14ac:dyDescent="0.2">
      <c r="A574" s="6"/>
    </row>
    <row r="575" spans="1:1" ht="12" customHeight="1" x14ac:dyDescent="0.2">
      <c r="A575" s="6"/>
    </row>
    <row r="576" spans="1:1" ht="12" customHeight="1" x14ac:dyDescent="0.2">
      <c r="A576" s="6"/>
    </row>
    <row r="577" spans="1:1" ht="12" customHeight="1" x14ac:dyDescent="0.2">
      <c r="A577" s="6"/>
    </row>
    <row r="578" spans="1:1" ht="12" customHeight="1" x14ac:dyDescent="0.2">
      <c r="A578" s="6"/>
    </row>
    <row r="579" spans="1:1" ht="12" customHeight="1" x14ac:dyDescent="0.2">
      <c r="A579" s="6"/>
    </row>
    <row r="580" spans="1:1" ht="12" customHeight="1" x14ac:dyDescent="0.2">
      <c r="A580" s="6"/>
    </row>
    <row r="581" spans="1:1" ht="12" customHeight="1" x14ac:dyDescent="0.2">
      <c r="A581" s="6"/>
    </row>
    <row r="582" spans="1:1" ht="12" customHeight="1" x14ac:dyDescent="0.2">
      <c r="A582" s="6"/>
    </row>
    <row r="583" spans="1:1" ht="12" customHeight="1" x14ac:dyDescent="0.2">
      <c r="A583" s="6"/>
    </row>
    <row r="584" spans="1:1" ht="12" customHeight="1" x14ac:dyDescent="0.2">
      <c r="A584" s="6"/>
    </row>
    <row r="585" spans="1:1" ht="12" customHeight="1" x14ac:dyDescent="0.2">
      <c r="A585" s="6"/>
    </row>
    <row r="586" spans="1:1" ht="12" customHeight="1" x14ac:dyDescent="0.2">
      <c r="A586" s="6"/>
    </row>
    <row r="587" spans="1:1" ht="12" customHeight="1" x14ac:dyDescent="0.2">
      <c r="A587" s="6"/>
    </row>
    <row r="588" spans="1:1" ht="12" customHeight="1" x14ac:dyDescent="0.2">
      <c r="A588" s="6"/>
    </row>
    <row r="589" spans="1:1" ht="12" customHeight="1" x14ac:dyDescent="0.2">
      <c r="A589" s="6"/>
    </row>
    <row r="590" spans="1:1" ht="12" customHeight="1" x14ac:dyDescent="0.2">
      <c r="A590" s="6"/>
    </row>
    <row r="591" spans="1:1" ht="12" customHeight="1" x14ac:dyDescent="0.2">
      <c r="A591" s="6"/>
    </row>
    <row r="592" spans="1:1" ht="12" customHeight="1" x14ac:dyDescent="0.2">
      <c r="A592" s="6"/>
    </row>
    <row r="593" spans="1:1" ht="12" customHeight="1" x14ac:dyDescent="0.2">
      <c r="A593" s="6"/>
    </row>
    <row r="594" spans="1:1" ht="12" customHeight="1" x14ac:dyDescent="0.2">
      <c r="A594" s="6"/>
    </row>
    <row r="595" spans="1:1" ht="12" customHeight="1" x14ac:dyDescent="0.2">
      <c r="A595" s="6"/>
    </row>
    <row r="596" spans="1:1" ht="12" customHeight="1" x14ac:dyDescent="0.2">
      <c r="A596" s="6"/>
    </row>
    <row r="597" spans="1:1" ht="12" customHeight="1" x14ac:dyDescent="0.2">
      <c r="A597" s="6"/>
    </row>
    <row r="598" spans="1:1" ht="12" customHeight="1" x14ac:dyDescent="0.2">
      <c r="A598" s="6"/>
    </row>
    <row r="599" spans="1:1" ht="12" customHeight="1" x14ac:dyDescent="0.2">
      <c r="A599" s="6"/>
    </row>
    <row r="600" spans="1:1" ht="12" customHeight="1" x14ac:dyDescent="0.2">
      <c r="A600" s="6"/>
    </row>
    <row r="601" spans="1:1" ht="12" customHeight="1" x14ac:dyDescent="0.2">
      <c r="A601" s="6"/>
    </row>
    <row r="602" spans="1:1" ht="12" customHeight="1" x14ac:dyDescent="0.2">
      <c r="A602" s="6"/>
    </row>
    <row r="603" spans="1:1" ht="12" customHeight="1" x14ac:dyDescent="0.2">
      <c r="A603" s="6"/>
    </row>
    <row r="604" spans="1:1" ht="12" customHeight="1" x14ac:dyDescent="0.2">
      <c r="A604" s="6"/>
    </row>
    <row r="605" spans="1:1" ht="12" customHeight="1" x14ac:dyDescent="0.2">
      <c r="A605" s="6"/>
    </row>
    <row r="606" spans="1:1" ht="12" customHeight="1" x14ac:dyDescent="0.2">
      <c r="A606" s="6"/>
    </row>
    <row r="607" spans="1:1" ht="12" customHeight="1" x14ac:dyDescent="0.2">
      <c r="A607" s="6"/>
    </row>
    <row r="608" spans="1:1" ht="12" customHeight="1" x14ac:dyDescent="0.2">
      <c r="A608" s="6"/>
    </row>
    <row r="609" spans="1:1" ht="12" customHeight="1" x14ac:dyDescent="0.2">
      <c r="A609" s="6"/>
    </row>
    <row r="610" spans="1:1" ht="12" customHeight="1" x14ac:dyDescent="0.2">
      <c r="A610" s="6"/>
    </row>
    <row r="611" spans="1:1" ht="12" customHeight="1" x14ac:dyDescent="0.2">
      <c r="A611" s="6"/>
    </row>
    <row r="612" spans="1:1" ht="12" customHeight="1" x14ac:dyDescent="0.2">
      <c r="A612" s="6"/>
    </row>
    <row r="613" spans="1:1" ht="12" customHeight="1" x14ac:dyDescent="0.2">
      <c r="A613" s="6"/>
    </row>
    <row r="614" spans="1:1" ht="12" customHeight="1" x14ac:dyDescent="0.2">
      <c r="A614" s="6"/>
    </row>
    <row r="615" spans="1:1" ht="12" customHeight="1" x14ac:dyDescent="0.2">
      <c r="A615" s="6"/>
    </row>
    <row r="616" spans="1:1" ht="12" customHeight="1" x14ac:dyDescent="0.2">
      <c r="A616" s="6"/>
    </row>
    <row r="617" spans="1:1" ht="12" customHeight="1" x14ac:dyDescent="0.2">
      <c r="A617" s="6"/>
    </row>
    <row r="618" spans="1:1" ht="12" customHeight="1" x14ac:dyDescent="0.2">
      <c r="A618" s="6"/>
    </row>
    <row r="619" spans="1:1" ht="12" customHeight="1" x14ac:dyDescent="0.2">
      <c r="A619" s="6"/>
    </row>
    <row r="620" spans="1:1" ht="12" customHeight="1" x14ac:dyDescent="0.2">
      <c r="A620" s="6"/>
    </row>
    <row r="621" spans="1:1" ht="12" customHeight="1" x14ac:dyDescent="0.2">
      <c r="A621" s="6"/>
    </row>
    <row r="622" spans="1:1" ht="12" customHeight="1" x14ac:dyDescent="0.2">
      <c r="A622" s="6"/>
    </row>
    <row r="623" spans="1:1" ht="12" customHeight="1" x14ac:dyDescent="0.2">
      <c r="A623" s="6"/>
    </row>
    <row r="624" spans="1:1" ht="12" customHeight="1" x14ac:dyDescent="0.2">
      <c r="A624" s="6"/>
    </row>
    <row r="625" spans="1:1" ht="12" customHeight="1" x14ac:dyDescent="0.2">
      <c r="A625" s="6"/>
    </row>
    <row r="626" spans="1:1" ht="12" customHeight="1" x14ac:dyDescent="0.2">
      <c r="A626" s="6"/>
    </row>
    <row r="627" spans="1:1" ht="12" customHeight="1" x14ac:dyDescent="0.2">
      <c r="A627" s="6"/>
    </row>
    <row r="628" spans="1:1" ht="12" customHeight="1" x14ac:dyDescent="0.2">
      <c r="A628" s="6"/>
    </row>
    <row r="629" spans="1:1" ht="12" customHeight="1" x14ac:dyDescent="0.2">
      <c r="A629" s="6"/>
    </row>
    <row r="630" spans="1:1" ht="12" customHeight="1" x14ac:dyDescent="0.2">
      <c r="A630" s="6"/>
    </row>
    <row r="631" spans="1:1" ht="12" customHeight="1" x14ac:dyDescent="0.2">
      <c r="A631" s="6"/>
    </row>
    <row r="632" spans="1:1" ht="12" customHeight="1" x14ac:dyDescent="0.2">
      <c r="A632" s="6"/>
    </row>
    <row r="633" spans="1:1" ht="12" customHeight="1" x14ac:dyDescent="0.2">
      <c r="A633" s="6"/>
    </row>
    <row r="634" spans="1:1" ht="12" customHeight="1" x14ac:dyDescent="0.2">
      <c r="A634" s="6"/>
    </row>
    <row r="635" spans="1:1" ht="12" customHeight="1" x14ac:dyDescent="0.2">
      <c r="A635" s="6"/>
    </row>
    <row r="636" spans="1:1" ht="12" customHeight="1" x14ac:dyDescent="0.2">
      <c r="A636" s="6"/>
    </row>
    <row r="637" spans="1:1" ht="12" customHeight="1" x14ac:dyDescent="0.2">
      <c r="A637" s="6"/>
    </row>
    <row r="638" spans="1:1" ht="12" customHeight="1" x14ac:dyDescent="0.2">
      <c r="A638" s="6"/>
    </row>
    <row r="639" spans="1:1" ht="12" customHeight="1" x14ac:dyDescent="0.2">
      <c r="A639" s="6"/>
    </row>
    <row r="640" spans="1:1" ht="12" customHeight="1" x14ac:dyDescent="0.2">
      <c r="A640" s="6"/>
    </row>
    <row r="641" spans="1:1" ht="12" customHeight="1" x14ac:dyDescent="0.2">
      <c r="A641" s="6"/>
    </row>
    <row r="642" spans="1:1" ht="12" customHeight="1" x14ac:dyDescent="0.2">
      <c r="A642" s="6"/>
    </row>
    <row r="643" spans="1:1" ht="12" customHeight="1" x14ac:dyDescent="0.2">
      <c r="A643" s="6"/>
    </row>
    <row r="644" spans="1:1" ht="12" customHeight="1" x14ac:dyDescent="0.2">
      <c r="A644" s="6"/>
    </row>
    <row r="645" spans="1:1" ht="12" customHeight="1" x14ac:dyDescent="0.2">
      <c r="A645" s="6"/>
    </row>
    <row r="646" spans="1:1" ht="12" customHeight="1" x14ac:dyDescent="0.2">
      <c r="A646" s="6"/>
    </row>
    <row r="647" spans="1:1" ht="12" customHeight="1" x14ac:dyDescent="0.2">
      <c r="A647" s="6"/>
    </row>
    <row r="648" spans="1:1" ht="12" customHeight="1" x14ac:dyDescent="0.2">
      <c r="A648" s="6"/>
    </row>
    <row r="649" spans="1:1" ht="12" customHeight="1" x14ac:dyDescent="0.2">
      <c r="A649" s="6"/>
    </row>
    <row r="650" spans="1:1" ht="12" customHeight="1" x14ac:dyDescent="0.2">
      <c r="A650" s="6"/>
    </row>
    <row r="651" spans="1:1" ht="12" customHeight="1" x14ac:dyDescent="0.2">
      <c r="A651" s="6"/>
    </row>
    <row r="652" spans="1:1" ht="12" customHeight="1" x14ac:dyDescent="0.2">
      <c r="A652" s="6"/>
    </row>
    <row r="653" spans="1:1" ht="12" customHeight="1" x14ac:dyDescent="0.2">
      <c r="A653" s="6"/>
    </row>
    <row r="654" spans="1:1" ht="12" customHeight="1" x14ac:dyDescent="0.2">
      <c r="A654" s="6"/>
    </row>
    <row r="655" spans="1:1" ht="12" customHeight="1" x14ac:dyDescent="0.2">
      <c r="A655" s="6"/>
    </row>
    <row r="656" spans="1:1" ht="12" customHeight="1" x14ac:dyDescent="0.2">
      <c r="A656" s="6"/>
    </row>
    <row r="657" spans="1:1" ht="12" customHeight="1" x14ac:dyDescent="0.2">
      <c r="A657" s="6"/>
    </row>
    <row r="658" spans="1:1" ht="12" customHeight="1" x14ac:dyDescent="0.2">
      <c r="A658" s="6"/>
    </row>
    <row r="659" spans="1:1" ht="12" customHeight="1" x14ac:dyDescent="0.2">
      <c r="A659" s="6"/>
    </row>
    <row r="660" spans="1:1" ht="12" customHeight="1" x14ac:dyDescent="0.2">
      <c r="A660" s="6"/>
    </row>
    <row r="661" spans="1:1" ht="12" customHeight="1" x14ac:dyDescent="0.2">
      <c r="A661" s="6"/>
    </row>
    <row r="662" spans="1:1" ht="12" customHeight="1" x14ac:dyDescent="0.2">
      <c r="A662" s="6"/>
    </row>
    <row r="663" spans="1:1" ht="12" customHeight="1" x14ac:dyDescent="0.2">
      <c r="A663" s="6"/>
    </row>
    <row r="664" spans="1:1" ht="12" customHeight="1" x14ac:dyDescent="0.2">
      <c r="A664" s="6"/>
    </row>
    <row r="665" spans="1:1" ht="12" customHeight="1" x14ac:dyDescent="0.2">
      <c r="A665" s="6"/>
    </row>
    <row r="666" spans="1:1" ht="12" customHeight="1" x14ac:dyDescent="0.2">
      <c r="A666" s="6"/>
    </row>
    <row r="667" spans="1:1" ht="12" customHeight="1" x14ac:dyDescent="0.2">
      <c r="A667" s="6"/>
    </row>
    <row r="668" spans="1:1" ht="12" customHeight="1" x14ac:dyDescent="0.2">
      <c r="A668" s="6"/>
    </row>
    <row r="669" spans="1:1" ht="12" customHeight="1" x14ac:dyDescent="0.2">
      <c r="A669" s="6"/>
    </row>
    <row r="670" spans="1:1" ht="12" customHeight="1" x14ac:dyDescent="0.2">
      <c r="A670" s="6"/>
    </row>
    <row r="671" spans="1:1" ht="12" customHeight="1" x14ac:dyDescent="0.2">
      <c r="A671" s="6"/>
    </row>
    <row r="672" spans="1:1" ht="12" customHeight="1" x14ac:dyDescent="0.2">
      <c r="A672" s="6"/>
    </row>
    <row r="673" spans="1:1" ht="12" customHeight="1" x14ac:dyDescent="0.2">
      <c r="A673" s="6"/>
    </row>
    <row r="674" spans="1:1" ht="12" customHeight="1" x14ac:dyDescent="0.2">
      <c r="A674" s="6"/>
    </row>
    <row r="675" spans="1:1" ht="12" customHeight="1" x14ac:dyDescent="0.2">
      <c r="A675" s="6"/>
    </row>
    <row r="676" spans="1:1" ht="12" customHeight="1" x14ac:dyDescent="0.2">
      <c r="A676" s="6"/>
    </row>
    <row r="677" spans="1:1" ht="12" customHeight="1" x14ac:dyDescent="0.2">
      <c r="A677" s="6"/>
    </row>
    <row r="678" spans="1:1" ht="12" customHeight="1" x14ac:dyDescent="0.2">
      <c r="A678" s="6"/>
    </row>
    <row r="679" spans="1:1" ht="12" customHeight="1" x14ac:dyDescent="0.2">
      <c r="A679" s="6"/>
    </row>
    <row r="680" spans="1:1" ht="12" customHeight="1" x14ac:dyDescent="0.2">
      <c r="A680" s="6"/>
    </row>
    <row r="681" spans="1:1" ht="12" customHeight="1" x14ac:dyDescent="0.2">
      <c r="A681" s="6"/>
    </row>
    <row r="682" spans="1:1" ht="12" customHeight="1" x14ac:dyDescent="0.2">
      <c r="A682" s="6"/>
    </row>
    <row r="683" spans="1:1" ht="12" customHeight="1" x14ac:dyDescent="0.2">
      <c r="A683" s="6"/>
    </row>
    <row r="684" spans="1:1" ht="12" customHeight="1" x14ac:dyDescent="0.2">
      <c r="A684" s="6"/>
    </row>
    <row r="685" spans="1:1" ht="12" customHeight="1" x14ac:dyDescent="0.2">
      <c r="A685" s="6"/>
    </row>
    <row r="686" spans="1:1" ht="12" customHeight="1" x14ac:dyDescent="0.2">
      <c r="A686" s="6"/>
    </row>
    <row r="687" spans="1:1" ht="12" customHeight="1" x14ac:dyDescent="0.2">
      <c r="A687" s="6"/>
    </row>
    <row r="688" spans="1:1" ht="12" customHeight="1" x14ac:dyDescent="0.2">
      <c r="A688" s="6"/>
    </row>
    <row r="689" spans="1:1" ht="12" customHeight="1" x14ac:dyDescent="0.2">
      <c r="A689" s="6"/>
    </row>
    <row r="690" spans="1:1" ht="12" customHeight="1" x14ac:dyDescent="0.2">
      <c r="A690" s="6"/>
    </row>
    <row r="691" spans="1:1" ht="12" customHeight="1" x14ac:dyDescent="0.2">
      <c r="A691" s="6"/>
    </row>
    <row r="692" spans="1:1" ht="12" customHeight="1" x14ac:dyDescent="0.2">
      <c r="A692" s="6"/>
    </row>
    <row r="693" spans="1:1" ht="12" customHeight="1" x14ac:dyDescent="0.2">
      <c r="A693" s="6"/>
    </row>
    <row r="694" spans="1:1" ht="12" customHeight="1" x14ac:dyDescent="0.2">
      <c r="A694" s="6"/>
    </row>
    <row r="695" spans="1:1" ht="12" customHeight="1" x14ac:dyDescent="0.2">
      <c r="A695" s="6"/>
    </row>
    <row r="696" spans="1:1" ht="12" customHeight="1" x14ac:dyDescent="0.2">
      <c r="A696" s="6"/>
    </row>
    <row r="697" spans="1:1" ht="12" customHeight="1" x14ac:dyDescent="0.2">
      <c r="A697" s="6"/>
    </row>
    <row r="698" spans="1:1" ht="12" customHeight="1" x14ac:dyDescent="0.2">
      <c r="A698" s="6"/>
    </row>
    <row r="699" spans="1:1" ht="12" customHeight="1" x14ac:dyDescent="0.2">
      <c r="A699" s="6"/>
    </row>
    <row r="700" spans="1:1" ht="12" customHeight="1" x14ac:dyDescent="0.2">
      <c r="A700" s="6"/>
    </row>
    <row r="701" spans="1:1" ht="12" customHeight="1" x14ac:dyDescent="0.2">
      <c r="A701" s="6"/>
    </row>
    <row r="702" spans="1:1" ht="12" customHeight="1" x14ac:dyDescent="0.2">
      <c r="A702" s="6"/>
    </row>
    <row r="703" spans="1:1" ht="12" customHeight="1" x14ac:dyDescent="0.2">
      <c r="A703" s="6"/>
    </row>
    <row r="704" spans="1:1" ht="12" customHeight="1" x14ac:dyDescent="0.2">
      <c r="A704" s="6"/>
    </row>
    <row r="705" spans="1:1" ht="12" customHeight="1" x14ac:dyDescent="0.2">
      <c r="A705" s="6"/>
    </row>
    <row r="706" spans="1:1" ht="12" customHeight="1" x14ac:dyDescent="0.2">
      <c r="A706" s="6"/>
    </row>
    <row r="707" spans="1:1" ht="12" customHeight="1" x14ac:dyDescent="0.2">
      <c r="A707" s="6"/>
    </row>
    <row r="708" spans="1:1" ht="12" customHeight="1" x14ac:dyDescent="0.2">
      <c r="A708" s="6"/>
    </row>
    <row r="709" spans="1:1" ht="12" customHeight="1" x14ac:dyDescent="0.2">
      <c r="A709" s="6"/>
    </row>
    <row r="710" spans="1:1" ht="12" customHeight="1" x14ac:dyDescent="0.2">
      <c r="A710" s="6"/>
    </row>
    <row r="711" spans="1:1" ht="12" customHeight="1" x14ac:dyDescent="0.2">
      <c r="A711" s="6"/>
    </row>
    <row r="712" spans="1:1" ht="12" customHeight="1" x14ac:dyDescent="0.2">
      <c r="A712" s="6"/>
    </row>
    <row r="713" spans="1:1" ht="12" customHeight="1" x14ac:dyDescent="0.2">
      <c r="A713" s="6"/>
    </row>
    <row r="714" spans="1:1" ht="12" customHeight="1" x14ac:dyDescent="0.2">
      <c r="A714" s="6"/>
    </row>
    <row r="715" spans="1:1" ht="12" customHeight="1" x14ac:dyDescent="0.2">
      <c r="A715" s="6"/>
    </row>
    <row r="716" spans="1:1" ht="12" customHeight="1" x14ac:dyDescent="0.2">
      <c r="A716" s="6"/>
    </row>
    <row r="717" spans="1:1" ht="12" customHeight="1" x14ac:dyDescent="0.2">
      <c r="A717" s="6"/>
    </row>
    <row r="718" spans="1:1" ht="12" customHeight="1" x14ac:dyDescent="0.2">
      <c r="A718" s="6"/>
    </row>
    <row r="719" spans="1:1" ht="12" customHeight="1" x14ac:dyDescent="0.2">
      <c r="A719" s="6"/>
    </row>
    <row r="720" spans="1:1" ht="12" customHeight="1" x14ac:dyDescent="0.2">
      <c r="A720" s="6"/>
    </row>
    <row r="721" spans="1:1" ht="12" customHeight="1" x14ac:dyDescent="0.2">
      <c r="A721" s="6"/>
    </row>
    <row r="722" spans="1:1" ht="12" customHeight="1" x14ac:dyDescent="0.2">
      <c r="A722" s="6"/>
    </row>
    <row r="723" spans="1:1" ht="12" customHeight="1" x14ac:dyDescent="0.2">
      <c r="A723" s="6"/>
    </row>
    <row r="724" spans="1:1" ht="12" customHeight="1" x14ac:dyDescent="0.2">
      <c r="A724" s="6"/>
    </row>
    <row r="725" spans="1:1" ht="12" customHeight="1" x14ac:dyDescent="0.2">
      <c r="A725" s="6"/>
    </row>
    <row r="726" spans="1:1" ht="12" customHeight="1" x14ac:dyDescent="0.2">
      <c r="A726" s="6"/>
    </row>
    <row r="727" spans="1:1" ht="12" customHeight="1" x14ac:dyDescent="0.2">
      <c r="A727" s="6"/>
    </row>
    <row r="728" spans="1:1" ht="12" customHeight="1" x14ac:dyDescent="0.2">
      <c r="A728" s="6"/>
    </row>
    <row r="729" spans="1:1" ht="12" customHeight="1" x14ac:dyDescent="0.2">
      <c r="A729" s="6"/>
    </row>
    <row r="730" spans="1:1" ht="12" customHeight="1" x14ac:dyDescent="0.2">
      <c r="A730" s="6"/>
    </row>
    <row r="731" spans="1:1" ht="12" customHeight="1" x14ac:dyDescent="0.2">
      <c r="A731" s="6"/>
    </row>
    <row r="732" spans="1:1" ht="12" customHeight="1" x14ac:dyDescent="0.2">
      <c r="A732" s="6"/>
    </row>
    <row r="733" spans="1:1" ht="12" customHeight="1" x14ac:dyDescent="0.2">
      <c r="A733" s="6"/>
    </row>
    <row r="734" spans="1:1" ht="12" customHeight="1" x14ac:dyDescent="0.2">
      <c r="A734" s="6"/>
    </row>
    <row r="735" spans="1:1" ht="12" customHeight="1" x14ac:dyDescent="0.2">
      <c r="A735" s="6"/>
    </row>
    <row r="736" spans="1:1" ht="12" customHeight="1" x14ac:dyDescent="0.2">
      <c r="A736" s="6"/>
    </row>
    <row r="737" spans="1:1" ht="12" customHeight="1" x14ac:dyDescent="0.2">
      <c r="A737" s="6"/>
    </row>
    <row r="738" spans="1:1" ht="12" customHeight="1" x14ac:dyDescent="0.2">
      <c r="A738" s="6"/>
    </row>
    <row r="739" spans="1:1" ht="12" customHeight="1" x14ac:dyDescent="0.2">
      <c r="A739" s="6"/>
    </row>
    <row r="740" spans="1:1" ht="12" customHeight="1" x14ac:dyDescent="0.2">
      <c r="A740" s="6"/>
    </row>
    <row r="741" spans="1:1" ht="12" customHeight="1" x14ac:dyDescent="0.2">
      <c r="A741" s="6"/>
    </row>
    <row r="742" spans="1:1" ht="12" customHeight="1" x14ac:dyDescent="0.2">
      <c r="A742" s="6"/>
    </row>
    <row r="743" spans="1:1" ht="12" customHeight="1" x14ac:dyDescent="0.2">
      <c r="A743" s="6"/>
    </row>
    <row r="744" spans="1:1" ht="12" customHeight="1" x14ac:dyDescent="0.2">
      <c r="A744" s="6"/>
    </row>
    <row r="745" spans="1:1" ht="12" customHeight="1" x14ac:dyDescent="0.2">
      <c r="A745" s="6"/>
    </row>
    <row r="746" spans="1:1" ht="12" customHeight="1" x14ac:dyDescent="0.2">
      <c r="A746" s="6"/>
    </row>
    <row r="747" spans="1:1" ht="12" customHeight="1" x14ac:dyDescent="0.2">
      <c r="A747" s="6"/>
    </row>
    <row r="748" spans="1:1" ht="12" customHeight="1" x14ac:dyDescent="0.2">
      <c r="A748" s="6"/>
    </row>
    <row r="749" spans="1:1" ht="12" customHeight="1" x14ac:dyDescent="0.2">
      <c r="A749" s="6"/>
    </row>
    <row r="750" spans="1:1" ht="12" customHeight="1" x14ac:dyDescent="0.2">
      <c r="A750" s="6"/>
    </row>
    <row r="751" spans="1:1" ht="12" customHeight="1" x14ac:dyDescent="0.2">
      <c r="A751" s="6"/>
    </row>
    <row r="752" spans="1:1" ht="12" customHeight="1" x14ac:dyDescent="0.2">
      <c r="A752" s="6"/>
    </row>
    <row r="753" spans="1:1" ht="12" customHeight="1" x14ac:dyDescent="0.2">
      <c r="A753" s="6"/>
    </row>
    <row r="754" spans="1:1" ht="12" customHeight="1" x14ac:dyDescent="0.2">
      <c r="A754" s="6"/>
    </row>
    <row r="755" spans="1:1" ht="12" customHeight="1" x14ac:dyDescent="0.2">
      <c r="A755" s="6"/>
    </row>
    <row r="756" spans="1:1" ht="12" customHeight="1" x14ac:dyDescent="0.2">
      <c r="A756" s="6"/>
    </row>
    <row r="757" spans="1:1" ht="12" customHeight="1" x14ac:dyDescent="0.2">
      <c r="A757" s="6"/>
    </row>
    <row r="758" spans="1:1" ht="12" customHeight="1" x14ac:dyDescent="0.2">
      <c r="A758" s="6"/>
    </row>
    <row r="759" spans="1:1" ht="12" customHeight="1" x14ac:dyDescent="0.2">
      <c r="A759" s="6"/>
    </row>
    <row r="760" spans="1:1" ht="12" customHeight="1" x14ac:dyDescent="0.2">
      <c r="A760" s="6"/>
    </row>
    <row r="761" spans="1:1" ht="12" customHeight="1" x14ac:dyDescent="0.2">
      <c r="A761" s="6"/>
    </row>
    <row r="762" spans="1:1" ht="12" customHeight="1" x14ac:dyDescent="0.2">
      <c r="A762" s="6"/>
    </row>
    <row r="763" spans="1:1" ht="12" customHeight="1" x14ac:dyDescent="0.2">
      <c r="A763" s="6"/>
    </row>
    <row r="764" spans="1:1" ht="12" customHeight="1" x14ac:dyDescent="0.2">
      <c r="A764" s="6"/>
    </row>
    <row r="765" spans="1:1" ht="12" customHeight="1" x14ac:dyDescent="0.2">
      <c r="A765" s="6"/>
    </row>
    <row r="766" spans="1:1" ht="12" customHeight="1" x14ac:dyDescent="0.2">
      <c r="A766" s="6"/>
    </row>
    <row r="767" spans="1:1" ht="12" customHeight="1" x14ac:dyDescent="0.2">
      <c r="A767" s="6"/>
    </row>
    <row r="768" spans="1:1" ht="12" customHeight="1" x14ac:dyDescent="0.2">
      <c r="A768" s="6"/>
    </row>
    <row r="769" spans="1:1" ht="12" customHeight="1" x14ac:dyDescent="0.2">
      <c r="A769" s="6"/>
    </row>
    <row r="770" spans="1:1" ht="12" customHeight="1" x14ac:dyDescent="0.2">
      <c r="A770" s="6"/>
    </row>
    <row r="771" spans="1:1" ht="12" customHeight="1" x14ac:dyDescent="0.2">
      <c r="A771" s="6"/>
    </row>
    <row r="772" spans="1:1" ht="12" customHeight="1" x14ac:dyDescent="0.2">
      <c r="A772" s="6"/>
    </row>
    <row r="773" spans="1:1" ht="12" customHeight="1" x14ac:dyDescent="0.2">
      <c r="A773" s="6"/>
    </row>
    <row r="774" spans="1:1" ht="12" customHeight="1" x14ac:dyDescent="0.2">
      <c r="A774" s="6"/>
    </row>
    <row r="775" spans="1:1" ht="12" customHeight="1" x14ac:dyDescent="0.2">
      <c r="A775" s="6"/>
    </row>
    <row r="776" spans="1:1" ht="12" customHeight="1" x14ac:dyDescent="0.2">
      <c r="A776" s="6"/>
    </row>
    <row r="777" spans="1:1" ht="12" customHeight="1" x14ac:dyDescent="0.2">
      <c r="A777" s="6"/>
    </row>
    <row r="778" spans="1:1" ht="12" customHeight="1" x14ac:dyDescent="0.2">
      <c r="A778" s="6"/>
    </row>
    <row r="779" spans="1:1" ht="12" customHeight="1" x14ac:dyDescent="0.2">
      <c r="A779" s="6"/>
    </row>
    <row r="780" spans="1:1" ht="12" customHeight="1" x14ac:dyDescent="0.2">
      <c r="A780" s="6"/>
    </row>
    <row r="781" spans="1:1" ht="12" customHeight="1" x14ac:dyDescent="0.2">
      <c r="A781" s="6"/>
    </row>
    <row r="782" spans="1:1" ht="12" customHeight="1" x14ac:dyDescent="0.2">
      <c r="A782" s="6"/>
    </row>
    <row r="783" spans="1:1" ht="12" customHeight="1" x14ac:dyDescent="0.2">
      <c r="A783" s="6"/>
    </row>
    <row r="784" spans="1:1" ht="12" customHeight="1" x14ac:dyDescent="0.2">
      <c r="A784" s="6"/>
    </row>
    <row r="785" spans="1:1" ht="12" customHeight="1" x14ac:dyDescent="0.2">
      <c r="A785" s="6"/>
    </row>
    <row r="786" spans="1:1" ht="12" customHeight="1" x14ac:dyDescent="0.2">
      <c r="A786" s="6"/>
    </row>
    <row r="787" spans="1:1" ht="12" customHeight="1" x14ac:dyDescent="0.2">
      <c r="A787" s="6"/>
    </row>
    <row r="788" spans="1:1" ht="12" customHeight="1" x14ac:dyDescent="0.2">
      <c r="A788" s="6"/>
    </row>
    <row r="789" spans="1:1" ht="12" customHeight="1" x14ac:dyDescent="0.2">
      <c r="A789" s="6"/>
    </row>
    <row r="790" spans="1:1" ht="12" customHeight="1" x14ac:dyDescent="0.2">
      <c r="A790" s="6"/>
    </row>
    <row r="791" spans="1:1" ht="12" customHeight="1" x14ac:dyDescent="0.2">
      <c r="A791" s="6"/>
    </row>
    <row r="792" spans="1:1" ht="12" customHeight="1" x14ac:dyDescent="0.2">
      <c r="A792" s="6"/>
    </row>
    <row r="793" spans="1:1" ht="12" customHeight="1" x14ac:dyDescent="0.2">
      <c r="A793" s="6"/>
    </row>
    <row r="794" spans="1:1" ht="12" customHeight="1" x14ac:dyDescent="0.2">
      <c r="A794" s="6"/>
    </row>
    <row r="795" spans="1:1" ht="12" customHeight="1" x14ac:dyDescent="0.2">
      <c r="A795" s="6"/>
    </row>
    <row r="796" spans="1:1" ht="12" customHeight="1" x14ac:dyDescent="0.2">
      <c r="A796" s="6"/>
    </row>
    <row r="797" spans="1:1" ht="12" customHeight="1" x14ac:dyDescent="0.2">
      <c r="A797" s="6"/>
    </row>
    <row r="798" spans="1:1" ht="12" customHeight="1" x14ac:dyDescent="0.2">
      <c r="A798" s="6"/>
    </row>
    <row r="799" spans="1:1" ht="12" customHeight="1" x14ac:dyDescent="0.2">
      <c r="A799" s="6"/>
    </row>
    <row r="800" spans="1:1" ht="12" customHeight="1" x14ac:dyDescent="0.2">
      <c r="A800" s="6"/>
    </row>
    <row r="801" spans="1:1" ht="12" customHeight="1" x14ac:dyDescent="0.2">
      <c r="A801" s="6"/>
    </row>
    <row r="802" spans="1:1" ht="12" customHeight="1" x14ac:dyDescent="0.2">
      <c r="A802" s="6"/>
    </row>
    <row r="803" spans="1:1" ht="12" customHeight="1" x14ac:dyDescent="0.2">
      <c r="A803" s="6"/>
    </row>
    <row r="804" spans="1:1" ht="12" customHeight="1" x14ac:dyDescent="0.2">
      <c r="A804" s="6"/>
    </row>
    <row r="805" spans="1:1" ht="12" customHeight="1" x14ac:dyDescent="0.2">
      <c r="A805" s="6"/>
    </row>
    <row r="806" spans="1:1" ht="12" customHeight="1" x14ac:dyDescent="0.2">
      <c r="A806" s="6"/>
    </row>
    <row r="807" spans="1:1" ht="12" customHeight="1" x14ac:dyDescent="0.2">
      <c r="A807" s="6"/>
    </row>
    <row r="808" spans="1:1" ht="12" customHeight="1" x14ac:dyDescent="0.2">
      <c r="A808" s="6"/>
    </row>
    <row r="809" spans="1:1" ht="12" customHeight="1" x14ac:dyDescent="0.2">
      <c r="A809" s="6"/>
    </row>
    <row r="810" spans="1:1" ht="12" customHeight="1" x14ac:dyDescent="0.2">
      <c r="A810" s="6"/>
    </row>
    <row r="811" spans="1:1" ht="12" customHeight="1" x14ac:dyDescent="0.2">
      <c r="A811" s="6"/>
    </row>
    <row r="812" spans="1:1" ht="12" customHeight="1" x14ac:dyDescent="0.2">
      <c r="A812" s="6"/>
    </row>
    <row r="813" spans="1:1" ht="12" customHeight="1" x14ac:dyDescent="0.2">
      <c r="A813" s="6"/>
    </row>
    <row r="814" spans="1:1" ht="12" customHeight="1" x14ac:dyDescent="0.2">
      <c r="A814" s="6"/>
    </row>
    <row r="815" spans="1:1" ht="12" customHeight="1" x14ac:dyDescent="0.2">
      <c r="A815" s="6"/>
    </row>
    <row r="816" spans="1:1" ht="12" customHeight="1" x14ac:dyDescent="0.2">
      <c r="A816" s="6"/>
    </row>
    <row r="817" spans="1:1" ht="12" customHeight="1" x14ac:dyDescent="0.2">
      <c r="A817" s="6"/>
    </row>
    <row r="818" spans="1:1" ht="12" customHeight="1" x14ac:dyDescent="0.2">
      <c r="A818" s="6"/>
    </row>
    <row r="819" spans="1:1" ht="12" customHeight="1" x14ac:dyDescent="0.2">
      <c r="A819" s="6"/>
    </row>
    <row r="820" spans="1:1" ht="12" customHeight="1" x14ac:dyDescent="0.2">
      <c r="A820" s="6"/>
    </row>
    <row r="821" spans="1:1" ht="12" customHeight="1" x14ac:dyDescent="0.2">
      <c r="A821" s="6"/>
    </row>
    <row r="822" spans="1:1" ht="12" customHeight="1" x14ac:dyDescent="0.2">
      <c r="A822" s="6"/>
    </row>
    <row r="823" spans="1:1" ht="12" customHeight="1" x14ac:dyDescent="0.2">
      <c r="A823" s="6"/>
    </row>
    <row r="824" spans="1:1" ht="12" customHeight="1" x14ac:dyDescent="0.2">
      <c r="A824" s="6"/>
    </row>
    <row r="825" spans="1:1" ht="12" customHeight="1" x14ac:dyDescent="0.2">
      <c r="A825" s="6"/>
    </row>
    <row r="826" spans="1:1" ht="12" customHeight="1" x14ac:dyDescent="0.2">
      <c r="A826" s="6"/>
    </row>
    <row r="827" spans="1:1" ht="12" customHeight="1" x14ac:dyDescent="0.2">
      <c r="A827" s="6"/>
    </row>
    <row r="828" spans="1:1" ht="12" customHeight="1" x14ac:dyDescent="0.2">
      <c r="A828" s="6"/>
    </row>
    <row r="829" spans="1:1" ht="12" customHeight="1" x14ac:dyDescent="0.2">
      <c r="A829" s="6"/>
    </row>
    <row r="830" spans="1:1" ht="12" customHeight="1" x14ac:dyDescent="0.2">
      <c r="A830" s="6"/>
    </row>
    <row r="831" spans="1:1" ht="12" customHeight="1" x14ac:dyDescent="0.2">
      <c r="A831" s="6"/>
    </row>
    <row r="832" spans="1:1" ht="12" customHeight="1" x14ac:dyDescent="0.2">
      <c r="A832" s="6"/>
    </row>
    <row r="833" spans="1:1" ht="12" customHeight="1" x14ac:dyDescent="0.2">
      <c r="A833" s="6"/>
    </row>
    <row r="834" spans="1:1" ht="12" customHeight="1" x14ac:dyDescent="0.2">
      <c r="A834" s="6"/>
    </row>
    <row r="835" spans="1:1" ht="12" customHeight="1" x14ac:dyDescent="0.2">
      <c r="A835" s="6"/>
    </row>
    <row r="836" spans="1:1" ht="12" customHeight="1" x14ac:dyDescent="0.2">
      <c r="A836" s="6"/>
    </row>
    <row r="837" spans="1:1" ht="12" customHeight="1" x14ac:dyDescent="0.2">
      <c r="A837" s="6"/>
    </row>
    <row r="838" spans="1:1" ht="12" customHeight="1" x14ac:dyDescent="0.2">
      <c r="A838" s="6"/>
    </row>
    <row r="839" spans="1:1" ht="12" customHeight="1" x14ac:dyDescent="0.2">
      <c r="A839" s="6"/>
    </row>
    <row r="840" spans="1:1" ht="12" customHeight="1" x14ac:dyDescent="0.2">
      <c r="A840" s="6"/>
    </row>
    <row r="841" spans="1:1" ht="12" customHeight="1" x14ac:dyDescent="0.2">
      <c r="A841" s="6"/>
    </row>
    <row r="842" spans="1:1" ht="12" customHeight="1" x14ac:dyDescent="0.2">
      <c r="A842" s="6"/>
    </row>
    <row r="843" spans="1:1" ht="12" customHeight="1" x14ac:dyDescent="0.2">
      <c r="A843" s="6"/>
    </row>
    <row r="844" spans="1:1" ht="12" customHeight="1" x14ac:dyDescent="0.2">
      <c r="A844" s="6"/>
    </row>
    <row r="845" spans="1:1" ht="12" customHeight="1" x14ac:dyDescent="0.2">
      <c r="A845" s="6"/>
    </row>
    <row r="846" spans="1:1" ht="12" customHeight="1" x14ac:dyDescent="0.2">
      <c r="A846" s="6"/>
    </row>
    <row r="847" spans="1:1" ht="12" customHeight="1" x14ac:dyDescent="0.2">
      <c r="A847" s="6"/>
    </row>
    <row r="848" spans="1:1" ht="12" customHeight="1" x14ac:dyDescent="0.2">
      <c r="A848" s="6"/>
    </row>
    <row r="849" spans="1:1" ht="12" customHeight="1" x14ac:dyDescent="0.2">
      <c r="A849" s="6"/>
    </row>
    <row r="850" spans="1:1" ht="12" customHeight="1" x14ac:dyDescent="0.2">
      <c r="A850" s="6"/>
    </row>
    <row r="851" spans="1:1" ht="12" customHeight="1" x14ac:dyDescent="0.2">
      <c r="A851" s="6"/>
    </row>
    <row r="852" spans="1:1" ht="12" customHeight="1" x14ac:dyDescent="0.2">
      <c r="A852" s="6"/>
    </row>
    <row r="853" spans="1:1" ht="12" customHeight="1" x14ac:dyDescent="0.2">
      <c r="A853" s="6"/>
    </row>
    <row r="854" spans="1:1" ht="12" customHeight="1" x14ac:dyDescent="0.2">
      <c r="A854" s="6"/>
    </row>
    <row r="855" spans="1:1" ht="12" customHeight="1" x14ac:dyDescent="0.2">
      <c r="A855" s="6"/>
    </row>
    <row r="856" spans="1:1" ht="12" customHeight="1" x14ac:dyDescent="0.2">
      <c r="A856" s="6"/>
    </row>
    <row r="857" spans="1:1" ht="12" customHeight="1" x14ac:dyDescent="0.2">
      <c r="A857" s="6"/>
    </row>
    <row r="858" spans="1:1" ht="12" customHeight="1" x14ac:dyDescent="0.2">
      <c r="A858" s="6"/>
    </row>
    <row r="859" spans="1:1" ht="12" customHeight="1" x14ac:dyDescent="0.2">
      <c r="A859" s="6"/>
    </row>
    <row r="860" spans="1:1" ht="12" customHeight="1" x14ac:dyDescent="0.2">
      <c r="A860" s="6"/>
    </row>
    <row r="861" spans="1:1" ht="12" customHeight="1" x14ac:dyDescent="0.2">
      <c r="A861" s="6"/>
    </row>
    <row r="862" spans="1:1" ht="12" customHeight="1" x14ac:dyDescent="0.2">
      <c r="A862" s="6"/>
    </row>
    <row r="863" spans="1:1" ht="12" customHeight="1" x14ac:dyDescent="0.2">
      <c r="A863" s="6"/>
    </row>
    <row r="864" spans="1:1" ht="12" customHeight="1" x14ac:dyDescent="0.2">
      <c r="A864" s="6"/>
    </row>
    <row r="865" spans="1:1" ht="12" customHeight="1" x14ac:dyDescent="0.2">
      <c r="A865" s="6"/>
    </row>
    <row r="866" spans="1:1" ht="12" customHeight="1" x14ac:dyDescent="0.2">
      <c r="A866" s="6"/>
    </row>
    <row r="867" spans="1:1" ht="12" customHeight="1" x14ac:dyDescent="0.2">
      <c r="A867" s="6"/>
    </row>
    <row r="868" spans="1:1" ht="12" customHeight="1" x14ac:dyDescent="0.2">
      <c r="A868" s="6"/>
    </row>
    <row r="869" spans="1:1" ht="12" customHeight="1" x14ac:dyDescent="0.2">
      <c r="A869" s="6"/>
    </row>
    <row r="870" spans="1:1" ht="12" customHeight="1" x14ac:dyDescent="0.2">
      <c r="A870" s="6"/>
    </row>
    <row r="871" spans="1:1" ht="12" customHeight="1" x14ac:dyDescent="0.2">
      <c r="A871" s="6"/>
    </row>
    <row r="872" spans="1:1" ht="12" customHeight="1" x14ac:dyDescent="0.2">
      <c r="A872" s="6"/>
    </row>
    <row r="873" spans="1:1" ht="12" customHeight="1" x14ac:dyDescent="0.2">
      <c r="A873" s="6"/>
    </row>
    <row r="874" spans="1:1" ht="12" customHeight="1" x14ac:dyDescent="0.2">
      <c r="A874" s="6"/>
    </row>
    <row r="875" spans="1:1" ht="12" customHeight="1" x14ac:dyDescent="0.2">
      <c r="A875" s="6"/>
    </row>
    <row r="876" spans="1:1" ht="12" customHeight="1" x14ac:dyDescent="0.2">
      <c r="A876" s="6"/>
    </row>
    <row r="877" spans="1:1" ht="12" customHeight="1" x14ac:dyDescent="0.2">
      <c r="A877" s="6"/>
    </row>
    <row r="878" spans="1:1" ht="12" customHeight="1" x14ac:dyDescent="0.2">
      <c r="A878" s="6"/>
    </row>
    <row r="879" spans="1:1" ht="12" customHeight="1" x14ac:dyDescent="0.2">
      <c r="A879" s="6"/>
    </row>
    <row r="880" spans="1:1" ht="12" customHeight="1" x14ac:dyDescent="0.2">
      <c r="A880" s="6"/>
    </row>
    <row r="881" spans="1:1" ht="12" customHeight="1" x14ac:dyDescent="0.2">
      <c r="A881" s="6"/>
    </row>
    <row r="882" spans="1:1" ht="12" customHeight="1" x14ac:dyDescent="0.2">
      <c r="A882" s="6"/>
    </row>
    <row r="883" spans="1:1" ht="12" customHeight="1" x14ac:dyDescent="0.2">
      <c r="A883" s="6"/>
    </row>
    <row r="884" spans="1:1" ht="12" customHeight="1" x14ac:dyDescent="0.2">
      <c r="A884" s="6"/>
    </row>
    <row r="885" spans="1:1" ht="12" customHeight="1" x14ac:dyDescent="0.2">
      <c r="A885" s="6"/>
    </row>
    <row r="886" spans="1:1" ht="12" customHeight="1" x14ac:dyDescent="0.2">
      <c r="A886" s="6"/>
    </row>
    <row r="887" spans="1:1" ht="12" customHeight="1" x14ac:dyDescent="0.2">
      <c r="A887" s="6"/>
    </row>
    <row r="888" spans="1:1" ht="12" customHeight="1" x14ac:dyDescent="0.2">
      <c r="A888" s="6"/>
    </row>
    <row r="889" spans="1:1" ht="12" customHeight="1" x14ac:dyDescent="0.2">
      <c r="A889" s="6"/>
    </row>
    <row r="890" spans="1:1" ht="12" customHeight="1" x14ac:dyDescent="0.2">
      <c r="A890" s="6"/>
    </row>
    <row r="891" spans="1:1" ht="12" customHeight="1" x14ac:dyDescent="0.2">
      <c r="A891" s="6"/>
    </row>
    <row r="892" spans="1:1" ht="12" customHeight="1" x14ac:dyDescent="0.2">
      <c r="A892" s="6"/>
    </row>
    <row r="893" spans="1:1" ht="12" customHeight="1" x14ac:dyDescent="0.2">
      <c r="A893" s="6"/>
    </row>
    <row r="894" spans="1:1" ht="12" customHeight="1" x14ac:dyDescent="0.2">
      <c r="A894" s="6"/>
    </row>
    <row r="895" spans="1:1" ht="12" customHeight="1" x14ac:dyDescent="0.2">
      <c r="A895" s="6"/>
    </row>
    <row r="896" spans="1:1" ht="12" customHeight="1" x14ac:dyDescent="0.2">
      <c r="A896" s="6"/>
    </row>
    <row r="897" spans="1:1" ht="12" customHeight="1" x14ac:dyDescent="0.2">
      <c r="A897" s="6"/>
    </row>
    <row r="898" spans="1:1" ht="12" customHeight="1" x14ac:dyDescent="0.2">
      <c r="A898" s="6"/>
    </row>
    <row r="899" spans="1:1" ht="12" customHeight="1" x14ac:dyDescent="0.2">
      <c r="A899" s="6"/>
    </row>
    <row r="900" spans="1:1" ht="12" customHeight="1" x14ac:dyDescent="0.2">
      <c r="A900" s="6"/>
    </row>
    <row r="901" spans="1:1" ht="12" customHeight="1" x14ac:dyDescent="0.2">
      <c r="A901" s="6"/>
    </row>
    <row r="902" spans="1:1" ht="12" customHeight="1" x14ac:dyDescent="0.2">
      <c r="A902" s="6"/>
    </row>
    <row r="903" spans="1:1" ht="12" customHeight="1" x14ac:dyDescent="0.2">
      <c r="A903" s="6"/>
    </row>
    <row r="904" spans="1:1" ht="12" customHeight="1" x14ac:dyDescent="0.2">
      <c r="A904" s="6"/>
    </row>
    <row r="905" spans="1:1" ht="12" customHeight="1" x14ac:dyDescent="0.2">
      <c r="A905" s="6"/>
    </row>
    <row r="906" spans="1:1" ht="12" customHeight="1" x14ac:dyDescent="0.2">
      <c r="A906" s="6"/>
    </row>
    <row r="907" spans="1:1" ht="12" customHeight="1" x14ac:dyDescent="0.2">
      <c r="A907" s="6"/>
    </row>
    <row r="908" spans="1:1" ht="12" customHeight="1" x14ac:dyDescent="0.2">
      <c r="A908" s="6"/>
    </row>
    <row r="909" spans="1:1" ht="12" customHeight="1" x14ac:dyDescent="0.2">
      <c r="A909" s="6"/>
    </row>
    <row r="910" spans="1:1" ht="12" customHeight="1" x14ac:dyDescent="0.2">
      <c r="A910" s="6"/>
    </row>
    <row r="911" spans="1:1" ht="12" customHeight="1" x14ac:dyDescent="0.2">
      <c r="A911" s="6"/>
    </row>
    <row r="912" spans="1:1" ht="12" customHeight="1" x14ac:dyDescent="0.2">
      <c r="A912" s="6"/>
    </row>
    <row r="913" spans="1:1" ht="12" customHeight="1" x14ac:dyDescent="0.2">
      <c r="A913" s="6"/>
    </row>
    <row r="914" spans="1:1" ht="12" customHeight="1" x14ac:dyDescent="0.2">
      <c r="A914" s="6"/>
    </row>
    <row r="915" spans="1:1" ht="12" customHeight="1" x14ac:dyDescent="0.2">
      <c r="A915" s="6"/>
    </row>
    <row r="916" spans="1:1" ht="12" customHeight="1" x14ac:dyDescent="0.2">
      <c r="A916" s="6"/>
    </row>
    <row r="917" spans="1:1" ht="12" customHeight="1" x14ac:dyDescent="0.2">
      <c r="A917" s="6"/>
    </row>
    <row r="918" spans="1:1" ht="12" customHeight="1" x14ac:dyDescent="0.2">
      <c r="A918" s="6"/>
    </row>
    <row r="919" spans="1:1" ht="12" customHeight="1" x14ac:dyDescent="0.2">
      <c r="A919" s="6"/>
    </row>
    <row r="920" spans="1:1" ht="12" customHeight="1" x14ac:dyDescent="0.2">
      <c r="A920" s="6"/>
    </row>
    <row r="921" spans="1:1" ht="12" customHeight="1" x14ac:dyDescent="0.2">
      <c r="A921" s="6"/>
    </row>
    <row r="922" spans="1:1" ht="12" customHeight="1" x14ac:dyDescent="0.2">
      <c r="A922" s="6"/>
    </row>
    <row r="923" spans="1:1" ht="12" customHeight="1" x14ac:dyDescent="0.2">
      <c r="A923" s="6"/>
    </row>
    <row r="924" spans="1:1" ht="12" customHeight="1" x14ac:dyDescent="0.2">
      <c r="A924" s="6"/>
    </row>
    <row r="925" spans="1:1" ht="12" customHeight="1" x14ac:dyDescent="0.2">
      <c r="A925" s="6"/>
    </row>
    <row r="926" spans="1:1" ht="12" customHeight="1" x14ac:dyDescent="0.2">
      <c r="A926" s="6"/>
    </row>
    <row r="927" spans="1:1" ht="12" customHeight="1" x14ac:dyDescent="0.2">
      <c r="A927" s="6"/>
    </row>
    <row r="928" spans="1:1" ht="12" customHeight="1" x14ac:dyDescent="0.2">
      <c r="A928" s="6"/>
    </row>
    <row r="929" spans="1:1" ht="12" customHeight="1" x14ac:dyDescent="0.2">
      <c r="A929" s="6"/>
    </row>
    <row r="930" spans="1:1" ht="12" customHeight="1" x14ac:dyDescent="0.2">
      <c r="A930" s="6"/>
    </row>
    <row r="931" spans="1:1" ht="12" customHeight="1" x14ac:dyDescent="0.2">
      <c r="A931" s="6"/>
    </row>
    <row r="932" spans="1:1" ht="12" customHeight="1" x14ac:dyDescent="0.2">
      <c r="A932" s="6"/>
    </row>
    <row r="933" spans="1:1" ht="12" customHeight="1" x14ac:dyDescent="0.2">
      <c r="A933" s="6"/>
    </row>
    <row r="934" spans="1:1" ht="12" customHeight="1" x14ac:dyDescent="0.2">
      <c r="A934" s="6"/>
    </row>
    <row r="935" spans="1:1" ht="12" customHeight="1" x14ac:dyDescent="0.2">
      <c r="A935" s="6"/>
    </row>
    <row r="936" spans="1:1" ht="12" customHeight="1" x14ac:dyDescent="0.2">
      <c r="A936" s="6"/>
    </row>
    <row r="937" spans="1:1" ht="12" customHeight="1" x14ac:dyDescent="0.2">
      <c r="A937" s="6"/>
    </row>
    <row r="938" spans="1:1" ht="12" customHeight="1" x14ac:dyDescent="0.2">
      <c r="A938" s="6"/>
    </row>
    <row r="939" spans="1:1" ht="12" customHeight="1" x14ac:dyDescent="0.2">
      <c r="A939" s="6"/>
    </row>
    <row r="940" spans="1:1" ht="12" customHeight="1" x14ac:dyDescent="0.2">
      <c r="A940" s="6"/>
    </row>
    <row r="941" spans="1:1" ht="12" customHeight="1" x14ac:dyDescent="0.2">
      <c r="A941" s="6"/>
    </row>
    <row r="942" spans="1:1" ht="12" customHeight="1" x14ac:dyDescent="0.2">
      <c r="A942" s="6"/>
    </row>
    <row r="943" spans="1:1" ht="12" customHeight="1" x14ac:dyDescent="0.2">
      <c r="A943" s="6"/>
    </row>
    <row r="944" spans="1:1" ht="12" customHeight="1" x14ac:dyDescent="0.2">
      <c r="A944" s="6"/>
    </row>
    <row r="945" spans="1:1" ht="12" customHeight="1" x14ac:dyDescent="0.2">
      <c r="A945" s="6"/>
    </row>
    <row r="946" spans="1:1" ht="12" customHeight="1" x14ac:dyDescent="0.2">
      <c r="A946" s="6"/>
    </row>
    <row r="947" spans="1:1" ht="12" customHeight="1" x14ac:dyDescent="0.2">
      <c r="A947" s="6"/>
    </row>
    <row r="948" spans="1:1" ht="12" customHeight="1" x14ac:dyDescent="0.2">
      <c r="A948" s="6"/>
    </row>
    <row r="949" spans="1:1" ht="12" customHeight="1" x14ac:dyDescent="0.2">
      <c r="A949" s="6"/>
    </row>
    <row r="950" spans="1:1" ht="12" customHeight="1" x14ac:dyDescent="0.2">
      <c r="A950" s="6"/>
    </row>
    <row r="951" spans="1:1" ht="12" customHeight="1" x14ac:dyDescent="0.2">
      <c r="A951" s="6"/>
    </row>
    <row r="952" spans="1:1" ht="12" customHeight="1" x14ac:dyDescent="0.2">
      <c r="A952" s="6"/>
    </row>
    <row r="953" spans="1:1" ht="12" customHeight="1" x14ac:dyDescent="0.2">
      <c r="A953" s="6"/>
    </row>
    <row r="954" spans="1:1" ht="12" customHeight="1" x14ac:dyDescent="0.2">
      <c r="A954" s="6"/>
    </row>
    <row r="955" spans="1:1" ht="12" customHeight="1" x14ac:dyDescent="0.2">
      <c r="A955" s="6"/>
    </row>
    <row r="956" spans="1:1" ht="12" customHeight="1" x14ac:dyDescent="0.2">
      <c r="A956" s="6"/>
    </row>
    <row r="957" spans="1:1" ht="12" customHeight="1" x14ac:dyDescent="0.2">
      <c r="A957" s="6"/>
    </row>
    <row r="958" spans="1:1" ht="12" customHeight="1" x14ac:dyDescent="0.2">
      <c r="A958" s="6"/>
    </row>
    <row r="959" spans="1:1" ht="12" customHeight="1" x14ac:dyDescent="0.2">
      <c r="A959" s="6"/>
    </row>
    <row r="960" spans="1:1" ht="12" customHeight="1" x14ac:dyDescent="0.2">
      <c r="A960" s="6"/>
    </row>
    <row r="961" spans="1:1" ht="12" customHeight="1" x14ac:dyDescent="0.2">
      <c r="A961" s="6"/>
    </row>
    <row r="962" spans="1:1" ht="12" customHeight="1" x14ac:dyDescent="0.2">
      <c r="A962" s="6"/>
    </row>
    <row r="963" spans="1:1" ht="12" customHeight="1" x14ac:dyDescent="0.2">
      <c r="A963" s="6"/>
    </row>
    <row r="964" spans="1:1" ht="12" customHeight="1" x14ac:dyDescent="0.2">
      <c r="A964" s="6"/>
    </row>
    <row r="965" spans="1:1" ht="12" customHeight="1" x14ac:dyDescent="0.2">
      <c r="A965" s="6"/>
    </row>
    <row r="966" spans="1:1" ht="12" customHeight="1" x14ac:dyDescent="0.2">
      <c r="A966" s="6"/>
    </row>
    <row r="967" spans="1:1" ht="12" customHeight="1" x14ac:dyDescent="0.2">
      <c r="A967" s="6"/>
    </row>
    <row r="968" spans="1:1" ht="12" customHeight="1" x14ac:dyDescent="0.2">
      <c r="A968" s="6"/>
    </row>
    <row r="969" spans="1:1" ht="12" customHeight="1" x14ac:dyDescent="0.2">
      <c r="A969" s="6"/>
    </row>
    <row r="970" spans="1:1" ht="12" customHeight="1" x14ac:dyDescent="0.2">
      <c r="A970" s="6"/>
    </row>
    <row r="971" spans="1:1" ht="12" customHeight="1" x14ac:dyDescent="0.2">
      <c r="A971" s="6"/>
    </row>
    <row r="972" spans="1:1" ht="12" customHeight="1" x14ac:dyDescent="0.2">
      <c r="A972" s="6"/>
    </row>
    <row r="973" spans="1:1" ht="12" customHeight="1" x14ac:dyDescent="0.2">
      <c r="A973" s="6"/>
    </row>
    <row r="974" spans="1:1" ht="12" customHeight="1" x14ac:dyDescent="0.2">
      <c r="A974" s="6"/>
    </row>
    <row r="975" spans="1:1" ht="12" customHeight="1" x14ac:dyDescent="0.2">
      <c r="A975" s="6"/>
    </row>
    <row r="976" spans="1:1" ht="12" customHeight="1" x14ac:dyDescent="0.2">
      <c r="A976" s="6"/>
    </row>
    <row r="977" spans="1:1" ht="12" customHeight="1" x14ac:dyDescent="0.2">
      <c r="A977" s="6"/>
    </row>
    <row r="978" spans="1:1" ht="12" customHeight="1" x14ac:dyDescent="0.2">
      <c r="A978" s="6"/>
    </row>
    <row r="979" spans="1:1" ht="12" customHeight="1" x14ac:dyDescent="0.2">
      <c r="A979" s="6"/>
    </row>
    <row r="980" spans="1:1" ht="12" customHeight="1" x14ac:dyDescent="0.2">
      <c r="A980" s="6"/>
    </row>
    <row r="981" spans="1:1" ht="12" customHeight="1" x14ac:dyDescent="0.2">
      <c r="A981" s="6"/>
    </row>
    <row r="982" spans="1:1" ht="12" customHeight="1" x14ac:dyDescent="0.2">
      <c r="A982" s="6"/>
    </row>
    <row r="983" spans="1:1" ht="12" customHeight="1" x14ac:dyDescent="0.2">
      <c r="A983" s="6"/>
    </row>
    <row r="984" spans="1:1" ht="12" customHeight="1" x14ac:dyDescent="0.2">
      <c r="A984" s="6"/>
    </row>
    <row r="985" spans="1:1" ht="12" customHeight="1" x14ac:dyDescent="0.2">
      <c r="A985" s="6"/>
    </row>
    <row r="986" spans="1:1" ht="12" customHeight="1" x14ac:dyDescent="0.2">
      <c r="A986" s="6"/>
    </row>
    <row r="987" spans="1:1" ht="12" customHeight="1" x14ac:dyDescent="0.2">
      <c r="A987" s="6"/>
    </row>
    <row r="988" spans="1:1" ht="12" customHeight="1" x14ac:dyDescent="0.2">
      <c r="A988" s="6"/>
    </row>
    <row r="989" spans="1:1" ht="12" customHeight="1" x14ac:dyDescent="0.2">
      <c r="A989" s="6"/>
    </row>
    <row r="990" spans="1:1" ht="12" customHeight="1" x14ac:dyDescent="0.2">
      <c r="A990" s="6"/>
    </row>
    <row r="991" spans="1:1" ht="12" customHeight="1" x14ac:dyDescent="0.2">
      <c r="A991" s="6"/>
    </row>
    <row r="992" spans="1:1" ht="12" customHeight="1" x14ac:dyDescent="0.2">
      <c r="A992" s="6"/>
    </row>
    <row r="993" spans="1:1" ht="12" customHeight="1" x14ac:dyDescent="0.2">
      <c r="A993" s="6"/>
    </row>
    <row r="994" spans="1:1" ht="12" customHeight="1" x14ac:dyDescent="0.2">
      <c r="A994" s="6"/>
    </row>
    <row r="995" spans="1:1" ht="12" customHeight="1" x14ac:dyDescent="0.2">
      <c r="A995" s="6"/>
    </row>
    <row r="996" spans="1:1" ht="12" customHeight="1" x14ac:dyDescent="0.2">
      <c r="A996" s="6"/>
    </row>
    <row r="997" spans="1:1" ht="12" customHeight="1" x14ac:dyDescent="0.2">
      <c r="A997" s="6"/>
    </row>
    <row r="998" spans="1:1" ht="12" customHeight="1" x14ac:dyDescent="0.2">
      <c r="A998" s="6"/>
    </row>
    <row r="999" spans="1:1" ht="12" customHeight="1" x14ac:dyDescent="0.2">
      <c r="A999" s="6"/>
    </row>
    <row r="1000" spans="1:1" ht="12" customHeight="1" x14ac:dyDescent="0.2">
      <c r="A1000" s="6"/>
    </row>
  </sheetData>
  <mergeCells count="1">
    <mergeCell ref="A1:D1"/>
  </mergeCells>
  <dataValidations count="3">
    <dataValidation type="list" allowBlank="1" showErrorMessage="1" sqref="B61:D61 B71:D71" xr:uid="{00000000-0002-0000-0C00-000000000000}">
      <formula1>arbeiders</formula1>
    </dataValidation>
    <dataValidation type="list" allowBlank="1" showErrorMessage="1" sqref="B24:D24 B34:D34 B44:D44 B51:D51" xr:uid="{00000000-0002-0000-0C00-000001000000}">
      <formula1>artiesten</formula1>
    </dataValidation>
    <dataValidation type="list" allowBlank="1" showErrorMessage="1" sqref="B4:D4 B14:D14" xr:uid="{00000000-0002-0000-0C00-000002000000}">
      <formula1>bedienden</formula1>
    </dataValidation>
  </dataValidations>
  <pageMargins left="0.75" right="0.75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pageSetUpPr fitToPage="1"/>
  </sheetPr>
  <dimension ref="A1:Z1000"/>
  <sheetViews>
    <sheetView workbookViewId="0">
      <selection activeCell="C83" sqref="C83"/>
    </sheetView>
  </sheetViews>
  <sheetFormatPr defaultColWidth="14.5" defaultRowHeight="15" customHeight="1" x14ac:dyDescent="0.2"/>
  <cols>
    <col min="1" max="1" width="35.875" customWidth="1"/>
    <col min="2" max="2" width="22" customWidth="1"/>
    <col min="3" max="3" width="15.5" customWidth="1"/>
    <col min="4" max="4" width="26.5" customWidth="1"/>
    <col min="5" max="26" width="10.875" customWidth="1"/>
  </cols>
  <sheetData>
    <row r="1" spans="1:26" s="157" customFormat="1" ht="18" customHeight="1" x14ac:dyDescent="0.2">
      <c r="A1" s="181" t="s">
        <v>195</v>
      </c>
      <c r="B1" s="182"/>
      <c r="C1" s="182"/>
      <c r="D1" s="183"/>
    </row>
    <row r="2" spans="1:26" ht="12" customHeight="1" x14ac:dyDescent="0.2">
      <c r="A2" s="6"/>
      <c r="B2" s="4"/>
      <c r="C2" s="4"/>
      <c r="D2" s="4"/>
    </row>
    <row r="3" spans="1:26" ht="12" customHeight="1" x14ac:dyDescent="0.2">
      <c r="A3" s="6"/>
      <c r="C3" s="4"/>
      <c r="D3" s="4"/>
    </row>
    <row r="4" spans="1:26" ht="12" customHeight="1" x14ac:dyDescent="0.2">
      <c r="A4" s="15" t="s">
        <v>196</v>
      </c>
      <c r="B4" s="129" t="s">
        <v>197</v>
      </c>
      <c r="C4" s="129" t="s">
        <v>198</v>
      </c>
      <c r="D4" s="129" t="s">
        <v>199</v>
      </c>
    </row>
    <row r="5" spans="1:26" ht="12" customHeight="1" x14ac:dyDescent="0.2">
      <c r="A5" s="6" t="s">
        <v>140</v>
      </c>
      <c r="B5" s="98">
        <f>SUMIF(' TOTAAL 2026'!$C$4:$G$4,"prod1",' TOTAAL 2026'!$C5:$G5)</f>
        <v>0</v>
      </c>
      <c r="C5" s="98">
        <f>SUMIF(' TOTAAL 2026'!$C$4:$G$4,"prod2",' TOTAAL 2026'!$C5:$G5)</f>
        <v>0</v>
      </c>
      <c r="D5" s="98">
        <f>SUMIF(' TOTAAL 2026'!$C$4:$G$4,"prod3",' TOTAAL 2026'!$C5:$G5)</f>
        <v>0</v>
      </c>
    </row>
    <row r="6" spans="1:26" ht="12" customHeight="1" x14ac:dyDescent="0.2">
      <c r="A6" s="6" t="s">
        <v>141</v>
      </c>
      <c r="B6" s="98">
        <f>SUMIF(' TOTAAL 2026'!$C$4:$G$4,"prod1",' TOTAAL 2026'!$C6:$G6)</f>
        <v>0</v>
      </c>
      <c r="C6" s="98">
        <f>SUMIF(' TOTAAL 2026'!$C$4:$G$4,"prod2",' TOTAAL 2026'!$C6:$G6)</f>
        <v>0</v>
      </c>
      <c r="D6" s="98">
        <f>SUMIF(' TOTAAL 2026'!$C$4:$G$4,"prod3",' TOTAAL 2026'!$C6:$G6)</f>
        <v>0</v>
      </c>
    </row>
    <row r="7" spans="1:26" ht="12" customHeight="1" x14ac:dyDescent="0.2">
      <c r="A7" s="6" t="s">
        <v>142</v>
      </c>
      <c r="B7" s="98">
        <f>SUMIF(' TOTAAL 2026'!$C$4:$G$4,"prod1",' TOTAAL 2026'!$C7:$G7)</f>
        <v>0</v>
      </c>
      <c r="C7" s="98">
        <f>SUMIF(' TOTAAL 2026'!$C$4:$G$4,"prod2",' TOTAAL 2026'!$C7:$G7)</f>
        <v>0</v>
      </c>
      <c r="D7" s="98">
        <f>SUMIF(' TOTAAL 2026'!$C$4:$G$4,"prod3",' TOTAAL 2026'!$C7:$G7)</f>
        <v>0</v>
      </c>
    </row>
    <row r="8" spans="1:26" ht="12" customHeight="1" x14ac:dyDescent="0.2">
      <c r="A8" s="6" t="s">
        <v>143</v>
      </c>
      <c r="B8" s="98">
        <f>SUMIF(' TOTAAL 2026'!$C$4:$G$4,"prod1",' TOTAAL 2026'!$C8:$G8)</f>
        <v>0</v>
      </c>
      <c r="C8" s="98">
        <f>SUMIF(' TOTAAL 2026'!$C$4:$G$4,"prod2",' TOTAAL 2026'!$C8:$G8)</f>
        <v>0</v>
      </c>
      <c r="D8" s="98">
        <f>SUMIF(' TOTAAL 2026'!$C$4:$G$4,"prod3",' TOTAAL 2026'!$C8:$G8)</f>
        <v>0</v>
      </c>
    </row>
    <row r="9" spans="1:26" ht="12" customHeight="1" x14ac:dyDescent="0.2">
      <c r="A9" s="6" t="s">
        <v>144</v>
      </c>
      <c r="B9" s="98">
        <f>SUMIF(' TOTAAL 2026'!$C$4:$G$4,"prod1",' TOTAAL 2026'!$C9:$G9)</f>
        <v>0</v>
      </c>
      <c r="C9" s="98">
        <f>SUMIF(' TOTAAL 2026'!$C$4:$G$4,"prod2",' TOTAAL 2026'!$C9:$G9)</f>
        <v>0</v>
      </c>
      <c r="D9" s="98">
        <f>SUMIF(' TOTAAL 2026'!$C$4:$G$4,"prod3",' TOTAAL 2026'!$C9:$G9)</f>
        <v>0</v>
      </c>
    </row>
    <row r="10" spans="1:26" ht="12" customHeight="1" x14ac:dyDescent="0.2">
      <c r="A10" s="6"/>
      <c r="B10" s="118">
        <f t="shared" ref="B10:D10" si="0">SUM(B5:B9)</f>
        <v>0</v>
      </c>
      <c r="C10" s="118">
        <f t="shared" si="0"/>
        <v>0</v>
      </c>
      <c r="D10" s="118">
        <f t="shared" si="0"/>
        <v>0</v>
      </c>
    </row>
    <row r="11" spans="1:26" ht="12" customHeight="1" x14ac:dyDescent="0.2">
      <c r="A11" s="109" t="s">
        <v>92</v>
      </c>
      <c r="B11" s="111">
        <f>SUMIF(' TOTAAL 2026'!$C$4:$G$4,"prod1",' TOTAAL 2026'!$C11:$G11)</f>
        <v>0</v>
      </c>
      <c r="C11" s="112">
        <f>SUMIF(' TOTAAL 2026'!$C$4:$G$4,"prod2",' TOTAAL 2026'!$C11:$G11)</f>
        <v>0</v>
      </c>
      <c r="D11" s="113">
        <f>SUMIF(' TOTAAL 2026'!$C$4:$G$4,"prod3",' TOTAAL 2026'!$C11:$G11)</f>
        <v>0</v>
      </c>
    </row>
    <row r="12" spans="1:26" ht="12" customHeight="1" x14ac:dyDescent="0.2">
      <c r="A12" s="6"/>
    </row>
    <row r="13" spans="1:26" ht="12" customHeight="1" x14ac:dyDescent="0.2">
      <c r="A13" s="6"/>
      <c r="B13" s="6"/>
      <c r="C13" s="4"/>
      <c r="D13" s="4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5" t="s">
        <v>200</v>
      </c>
      <c r="B14" s="129" t="s">
        <v>197</v>
      </c>
      <c r="C14" s="129" t="s">
        <v>198</v>
      </c>
      <c r="D14" s="129" t="s">
        <v>199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6" t="s">
        <v>140</v>
      </c>
      <c r="B15" s="98">
        <f>SUMIF(' TOTAAL 2026'!$C$16:$G$16,"prod1",' TOTAAL 2026'!$C17:$G17)</f>
        <v>0</v>
      </c>
      <c r="C15" s="98">
        <f>SUMIF(' TOTAAL 2026'!$C$16:$G$16,"prod2",' TOTAAL 2026'!$C17:$G17)</f>
        <v>0</v>
      </c>
      <c r="D15" s="98">
        <f>SUMIF(' TOTAAL 2026'!$C$16:$G$16,"prod3",' TOTAAL 2026'!$C17:$G17)</f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" customHeight="1" x14ac:dyDescent="0.2">
      <c r="A16" s="6" t="s">
        <v>141</v>
      </c>
      <c r="B16" s="98">
        <f>SUMIF(' TOTAAL 2026'!$C$16:$G$16,"prod1",' TOTAAL 2026'!$C18:$G18)</f>
        <v>0</v>
      </c>
      <c r="C16" s="98">
        <f>SUMIF(' TOTAAL 2026'!$C$16:$G$16,"prod2",' TOTAAL 2026'!$C18:$G18)</f>
        <v>0</v>
      </c>
      <c r="D16" s="98">
        <f>SUMIF(' TOTAAL 2026'!$C$16:$G$16,"prod3",' TOTAAL 2026'!$C18:$G18)</f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" customHeight="1" x14ac:dyDescent="0.2">
      <c r="A17" s="6" t="s">
        <v>142</v>
      </c>
      <c r="B17" s="98">
        <f>SUMIF(' TOTAAL 2026'!$C$16:$G$16,"prod1",' TOTAAL 2026'!$C19:$G19)</f>
        <v>0</v>
      </c>
      <c r="C17" s="98">
        <f>SUMIF(' TOTAAL 2026'!$C$16:$G$16,"prod2",' TOTAAL 2026'!$C19:$G19)</f>
        <v>0</v>
      </c>
      <c r="D17" s="98">
        <f>SUMIF(' TOTAAL 2026'!$C$16:$G$16,"prod3",' TOTAAL 2026'!$C19:$G19)</f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" customHeight="1" x14ac:dyDescent="0.2">
      <c r="A18" s="6" t="s">
        <v>143</v>
      </c>
      <c r="B18" s="98">
        <f>SUMIF(' TOTAAL 2026'!$C$16:$G$16,"prod1",' TOTAAL 2026'!$C20:$G20)</f>
        <v>0</v>
      </c>
      <c r="C18" s="98">
        <f>SUMIF(' TOTAAL 2026'!$C$16:$G$16,"prod2",' TOTAAL 2026'!$C20:$G20)</f>
        <v>0</v>
      </c>
      <c r="D18" s="98">
        <f>SUMIF(' TOTAAL 2026'!$C$16:$G$16,"prod3",' TOTAAL 2026'!$C20:$G20)</f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" customHeight="1" x14ac:dyDescent="0.2">
      <c r="A19" s="6" t="s">
        <v>144</v>
      </c>
      <c r="B19" s="98">
        <f>SUMIF(' TOTAAL 2026'!$C$16:$G$16,"prod1",' TOTAAL 2026'!$C21:$G21)</f>
        <v>0</v>
      </c>
      <c r="C19" s="98">
        <f>SUMIF(' TOTAAL 2026'!$C$16:$G$16,"prod2",' TOTAAL 2026'!$C21:$G21)</f>
        <v>0</v>
      </c>
      <c r="D19" s="98">
        <f>SUMIF(' TOTAAL 2026'!$C$16:$G$16,"prod3",' TOTAAL 2026'!$C21:$G21)</f>
        <v>0</v>
      </c>
    </row>
    <row r="20" spans="1:26" ht="12" customHeight="1" x14ac:dyDescent="0.2">
      <c r="A20" s="6"/>
      <c r="B20" s="118">
        <f t="shared" ref="B20:D20" si="1">SUM(B15:B19)</f>
        <v>0</v>
      </c>
      <c r="C20" s="118">
        <f t="shared" si="1"/>
        <v>0</v>
      </c>
      <c r="D20" s="118">
        <f t="shared" si="1"/>
        <v>0</v>
      </c>
    </row>
    <row r="21" spans="1:26" ht="12" customHeight="1" x14ac:dyDescent="0.2">
      <c r="A21" s="130" t="s">
        <v>92</v>
      </c>
      <c r="B21" s="111">
        <f>SUMIF(' TOTAAL 2026'!$C$16:$G$16,"prod1",' TOTAAL 2026'!$C23:$G23)</f>
        <v>0</v>
      </c>
      <c r="C21" s="111">
        <f>SUMIF(' TOTAAL 2026'!$C$16:$G$16,"prod2",' TOTAAL 2026'!$C23:$G23)</f>
        <v>0</v>
      </c>
      <c r="D21" s="111">
        <f>SUMIF(' TOTAAL 2026'!$C$16:$G$16,"prod3",' TOTAAL 2026'!$C23:$G23)</f>
        <v>0</v>
      </c>
    </row>
    <row r="22" spans="1:26" ht="12" customHeight="1" x14ac:dyDescent="0.2">
      <c r="A22" s="6"/>
      <c r="B22" s="116"/>
      <c r="C22" s="116"/>
      <c r="D22" s="11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6"/>
      <c r="B23" s="6"/>
      <c r="C23" s="116"/>
      <c r="D23" s="11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15" t="s">
        <v>201</v>
      </c>
      <c r="B24" s="129" t="s">
        <v>197</v>
      </c>
      <c r="C24" s="129" t="s">
        <v>198</v>
      </c>
      <c r="D24" s="129" t="s">
        <v>199</v>
      </c>
    </row>
    <row r="25" spans="1:26" ht="12" customHeight="1" x14ac:dyDescent="0.2">
      <c r="A25" s="6" t="s">
        <v>140</v>
      </c>
      <c r="B25" s="98">
        <f>SUMIF(' TOTAAL 2026'!$C$28:$G$28,"prod1",' TOTAAL 2026'!$C29:$G29)</f>
        <v>0</v>
      </c>
      <c r="C25" s="98">
        <f>SUMIF(' TOTAAL 2026'!$C$28:$G$28,"prod2",' TOTAAL 2026'!$C29:$G29)</f>
        <v>0</v>
      </c>
      <c r="D25" s="98">
        <f>SUMIF(' TOTAAL 2026'!$C$28:$G$28,"prod3",' TOTAAL 2026'!$C29:$G29)</f>
        <v>0</v>
      </c>
    </row>
    <row r="26" spans="1:26" ht="12" customHeight="1" x14ac:dyDescent="0.2">
      <c r="A26" s="6" t="s">
        <v>141</v>
      </c>
      <c r="B26" s="98">
        <f>SUMIF(' TOTAAL 2026'!$C$28:$G$28,"prod1",' TOTAAL 2026'!$C30:$G30)</f>
        <v>0</v>
      </c>
      <c r="C26" s="98">
        <f>SUMIF(' TOTAAL 2026'!$C$28:$G$28,"prod2",' TOTAAL 2026'!$C30:$G30)</f>
        <v>0</v>
      </c>
      <c r="D26" s="98">
        <f>SUMIF(' TOTAAL 2026'!$C$28:$G$28,"prod3",' TOTAAL 2026'!$C30:$G30)</f>
        <v>0</v>
      </c>
    </row>
    <row r="27" spans="1:26" ht="12" customHeight="1" x14ac:dyDescent="0.2">
      <c r="A27" s="6" t="s">
        <v>142</v>
      </c>
      <c r="B27" s="98">
        <f>SUMIF(' TOTAAL 2026'!$C$28:$G$28,"prod1",' TOTAAL 2026'!$C31:$G31)</f>
        <v>0</v>
      </c>
      <c r="C27" s="98">
        <f>SUMIF(' TOTAAL 2026'!$C$28:$G$28,"prod2",' TOTAAL 2026'!$C31:$G31)</f>
        <v>0</v>
      </c>
      <c r="D27" s="98">
        <f>SUMIF(' TOTAAL 2026'!$C$28:$G$28,"prod3",' TOTAAL 2026'!$C31:$G31)</f>
        <v>0</v>
      </c>
    </row>
    <row r="28" spans="1:26" ht="12" customHeight="1" x14ac:dyDescent="0.2">
      <c r="A28" s="6" t="s">
        <v>143</v>
      </c>
      <c r="B28" s="98">
        <f>SUMIF(' TOTAAL 2026'!$C$28:$G$28,"prod1",' TOTAAL 2026'!$C32:$G32)</f>
        <v>0</v>
      </c>
      <c r="C28" s="98">
        <f>SUMIF(' TOTAAL 2026'!$C$28:$G$28,"prod2",' TOTAAL 2026'!$C32:$G32)</f>
        <v>0</v>
      </c>
      <c r="D28" s="98">
        <f>SUMIF(' TOTAAL 2026'!$C$28:$G$28,"prod3",' TOTAAL 2026'!$C32:$G32)</f>
        <v>0</v>
      </c>
    </row>
    <row r="29" spans="1:26" ht="12" customHeight="1" x14ac:dyDescent="0.2">
      <c r="A29" s="6" t="s">
        <v>144</v>
      </c>
      <c r="B29" s="98">
        <f>SUMIF(' TOTAAL 2026'!$C$28:$G$28,"prod1",' TOTAAL 2026'!$C33:$G33)</f>
        <v>0</v>
      </c>
      <c r="C29" s="98">
        <f>SUMIF(' TOTAAL 2026'!$C$28:$G$28,"prod2",' TOTAAL 2026'!$C33:$G33)</f>
        <v>0</v>
      </c>
      <c r="D29" s="98">
        <f>SUMIF(' TOTAAL 2026'!$C$28:$G$28,"prod3",' TOTAAL 2026'!$C33:$G33)</f>
        <v>0</v>
      </c>
    </row>
    <row r="30" spans="1:26" ht="12" customHeight="1" x14ac:dyDescent="0.2">
      <c r="A30" s="6"/>
      <c r="B30" s="118">
        <f t="shared" ref="B30:D30" si="2">SUM(B25:B29)</f>
        <v>0</v>
      </c>
      <c r="C30" s="118">
        <f t="shared" si="2"/>
        <v>0</v>
      </c>
      <c r="D30" s="118">
        <f t="shared" si="2"/>
        <v>0</v>
      </c>
    </row>
    <row r="31" spans="1:26" ht="12" customHeight="1" x14ac:dyDescent="0.2">
      <c r="A31" s="109" t="s">
        <v>92</v>
      </c>
      <c r="B31" s="111">
        <f>SUMIF(' TOTAAL 2026'!$C$28:$G$28,"prod1",' TOTAAL 2026'!$C35:$G35)</f>
        <v>0</v>
      </c>
      <c r="C31" s="112">
        <f>SUMIF(' TOTAAL 2026'!$C$28:$G$28,"prod2",' TOTAAL 2026'!$C35:$G35)</f>
        <v>0</v>
      </c>
      <c r="D31" s="113">
        <f>SUMIF(' TOTAAL 2026'!$C$28:$G$28,"prod3",' TOTAAL 2026'!$C35:$G35)</f>
        <v>0</v>
      </c>
    </row>
    <row r="32" spans="1:26" ht="12" customHeight="1" x14ac:dyDescent="0.2">
      <c r="A32" s="6"/>
    </row>
    <row r="33" spans="1:4" ht="12" customHeight="1" x14ac:dyDescent="0.2">
      <c r="A33" s="6"/>
      <c r="C33" s="4"/>
      <c r="D33" s="4"/>
    </row>
    <row r="34" spans="1:4" ht="12" customHeight="1" x14ac:dyDescent="0.2">
      <c r="A34" s="15" t="s">
        <v>202</v>
      </c>
      <c r="B34" s="129" t="s">
        <v>197</v>
      </c>
      <c r="C34" s="129" t="s">
        <v>198</v>
      </c>
      <c r="D34" s="129" t="s">
        <v>199</v>
      </c>
    </row>
    <row r="35" spans="1:4" ht="12" customHeight="1" x14ac:dyDescent="0.2">
      <c r="A35" s="6" t="s">
        <v>140</v>
      </c>
      <c r="B35" s="98">
        <f>SUMIF(' TOTAAL 2026'!$C$40:$G$40,"prod1",' TOTAAL 2026'!$C41:$G41)</f>
        <v>0</v>
      </c>
      <c r="C35" s="98">
        <f>SUMIF(' TOTAAL 2026'!$C$40:$G$40,"prod2",' TOTAAL 2026'!$C41:$G41)</f>
        <v>0</v>
      </c>
      <c r="D35" s="98">
        <f>SUMIF(' TOTAAL 2026'!$C$40:$G$40,"prod3",' TOTAAL 2026'!$C41:$G41)</f>
        <v>0</v>
      </c>
    </row>
    <row r="36" spans="1:4" ht="12" customHeight="1" x14ac:dyDescent="0.2">
      <c r="A36" s="6" t="s">
        <v>141</v>
      </c>
      <c r="B36" s="98">
        <f>SUMIF(' TOTAAL 2026'!$C$40:$G$40,"prod1",' TOTAAL 2026'!$C42:$G42)</f>
        <v>0</v>
      </c>
      <c r="C36" s="98">
        <f>SUMIF(' TOTAAL 2026'!$C$40:$G$40,"prod2",' TOTAAL 2026'!$C42:$G42)</f>
        <v>0</v>
      </c>
      <c r="D36" s="98">
        <f>SUMIF(' TOTAAL 2026'!$C$40:$G$40,"prod3",' TOTAAL 2026'!$C42:$G42)</f>
        <v>0</v>
      </c>
    </row>
    <row r="37" spans="1:4" ht="12" customHeight="1" x14ac:dyDescent="0.2">
      <c r="A37" s="6" t="s">
        <v>142</v>
      </c>
      <c r="B37" s="98">
        <f>SUMIF(' TOTAAL 2026'!$C$40:$G$40,"prod1",' TOTAAL 2026'!$C43:$G43)</f>
        <v>0</v>
      </c>
      <c r="C37" s="98">
        <f>SUMIF(' TOTAAL 2026'!$C$40:$G$40,"prod2",' TOTAAL 2026'!$C43:$G43)</f>
        <v>0</v>
      </c>
      <c r="D37" s="98">
        <f>SUMIF(' TOTAAL 2026'!$C$40:$G$40,"prod3",' TOTAAL 2026'!$C43:$G43)</f>
        <v>0</v>
      </c>
    </row>
    <row r="38" spans="1:4" ht="12" customHeight="1" x14ac:dyDescent="0.2">
      <c r="A38" s="6" t="s">
        <v>143</v>
      </c>
      <c r="B38" s="98">
        <f>SUMIF(' TOTAAL 2026'!$C$40:$G$40,"prod1",' TOTAAL 2026'!$C44:$G44)</f>
        <v>0</v>
      </c>
      <c r="C38" s="98">
        <f>SUMIF(' TOTAAL 2026'!$C$40:$G$40,"prod2",' TOTAAL 2026'!$C44:$G44)</f>
        <v>0</v>
      </c>
      <c r="D38" s="98">
        <f>SUMIF(' TOTAAL 2026'!$C$40:$G$40,"prod3",' TOTAAL 2026'!$C44:$G44)</f>
        <v>0</v>
      </c>
    </row>
    <row r="39" spans="1:4" ht="12" customHeight="1" x14ac:dyDescent="0.2">
      <c r="A39" s="6" t="s">
        <v>144</v>
      </c>
      <c r="B39" s="98">
        <f>SUMIF(' TOTAAL 2026'!$C$40:$G$40,"prod1",' TOTAAL 2026'!$C45:$G45)</f>
        <v>0</v>
      </c>
      <c r="C39" s="98">
        <f>SUMIF(' TOTAAL 2026'!$C$40:$G$40,"prod2",' TOTAAL 2026'!$C45:$G45)</f>
        <v>0</v>
      </c>
      <c r="D39" s="98">
        <f>SUMIF(' TOTAAL 2026'!$C$40:$G$40,"prod3",' TOTAAL 2026'!$C45:$G45)</f>
        <v>0</v>
      </c>
    </row>
    <row r="40" spans="1:4" ht="12" customHeight="1" x14ac:dyDescent="0.2">
      <c r="A40" s="6"/>
      <c r="B40" s="118">
        <f t="shared" ref="B40:D40" si="3">SUM(B35:B39)</f>
        <v>0</v>
      </c>
      <c r="C40" s="118">
        <f t="shared" si="3"/>
        <v>0</v>
      </c>
      <c r="D40" s="118">
        <f t="shared" si="3"/>
        <v>0</v>
      </c>
    </row>
    <row r="41" spans="1:4" ht="12" customHeight="1" x14ac:dyDescent="0.2">
      <c r="A41" s="109" t="s">
        <v>92</v>
      </c>
      <c r="B41" s="111">
        <f>SUMIF(' TOTAAL 2026'!$C$40:$G$40,"prod1",' TOTAAL 2026'!$C47:$G47)</f>
        <v>0</v>
      </c>
      <c r="C41" s="112">
        <f>SUMIF(' TOTAAL 2026'!$C$40:$G$40,"prod2",' TOTAAL 2026'!$C47:$G47)</f>
        <v>0</v>
      </c>
      <c r="D41" s="113">
        <f>SUMIF(' TOTAAL 2026'!$C$40:$G$40,"prod3",' TOTAAL 2026'!$C47:$G47)</f>
        <v>0</v>
      </c>
    </row>
    <row r="42" spans="1:4" ht="12" customHeight="1" x14ac:dyDescent="0.2">
      <c r="A42" s="6"/>
      <c r="B42" s="116"/>
      <c r="C42" s="116"/>
      <c r="D42" s="116"/>
    </row>
    <row r="43" spans="1:4" ht="12" customHeight="1" x14ac:dyDescent="0.2">
      <c r="A43" s="6"/>
      <c r="C43" s="4"/>
      <c r="D43" s="4"/>
    </row>
    <row r="44" spans="1:4" ht="12" customHeight="1" x14ac:dyDescent="0.2">
      <c r="A44" s="15" t="s">
        <v>203</v>
      </c>
      <c r="B44" s="129" t="s">
        <v>197</v>
      </c>
      <c r="C44" s="129" t="s">
        <v>198</v>
      </c>
      <c r="D44" s="129" t="s">
        <v>199</v>
      </c>
    </row>
    <row r="45" spans="1:4" ht="12" customHeight="1" x14ac:dyDescent="0.2">
      <c r="A45" s="6" t="s">
        <v>140</v>
      </c>
      <c r="B45" s="98">
        <f>SUMIF(' TOTAAL 2026'!$C52:$G52,"prod1",' TOTAAL 2026'!$C53:$G53)</f>
        <v>0</v>
      </c>
      <c r="C45" s="98">
        <f>SUMIF(' TOTAAL 2026'!$C52:$G52,"prod2",' TOTAAL 2026'!$C53:$G53)</f>
        <v>0</v>
      </c>
      <c r="D45" s="98">
        <f>SUMIF(' TOTAAL 2026'!$C52:$G52,"prod3",' TOTAAL 2026'!$C53:$G53)</f>
        <v>0</v>
      </c>
    </row>
    <row r="46" spans="1:4" ht="12" customHeight="1" x14ac:dyDescent="0.2">
      <c r="A46" s="6" t="s">
        <v>141</v>
      </c>
      <c r="B46" s="98">
        <f>SUMIF(' TOTAAL 2026'!$C53:$G53,"prod1",' TOTAAL 2026'!$C54:$G54)</f>
        <v>0</v>
      </c>
      <c r="C46" s="98">
        <f>SUMIF(' TOTAAL 2026'!$C52:$G52,"prod2",' TOTAAL 2026'!$C54:$G54)</f>
        <v>0</v>
      </c>
      <c r="D46" s="98">
        <f>SUMIF(' TOTAAL 2026'!$C52:$G52,"prod3",' TOTAAL 2026'!$C54:$G54)</f>
        <v>0</v>
      </c>
    </row>
    <row r="47" spans="1:4" ht="12" customHeight="1" x14ac:dyDescent="0.2">
      <c r="A47" s="6"/>
      <c r="B47" s="118">
        <f t="shared" ref="B47:D47" si="4">SUM(B45:B46)</f>
        <v>0</v>
      </c>
      <c r="C47" s="118">
        <f t="shared" si="4"/>
        <v>0</v>
      </c>
      <c r="D47" s="118">
        <f t="shared" si="4"/>
        <v>0</v>
      </c>
    </row>
    <row r="48" spans="1:4" ht="12" customHeight="1" x14ac:dyDescent="0.2">
      <c r="A48" s="109" t="s">
        <v>92</v>
      </c>
      <c r="B48" s="111">
        <f>SUMIF(' TOTAAL 2026'!$C52:$G52,"prod1",' TOTAAL 2026'!$C56:$G56)</f>
        <v>0</v>
      </c>
      <c r="C48" s="112">
        <f>SUMIF(' TOTAAL 2026'!$C52:$G52,"prod2",' TOTAAL 2026'!$C56:$G56)</f>
        <v>0</v>
      </c>
      <c r="D48" s="113">
        <f>SUMIF(' TOTAAL 2026'!$C52:$G52,"prod3",' TOTAAL 2026'!$C56:$G56)</f>
        <v>0</v>
      </c>
    </row>
    <row r="49" spans="1:26" ht="12" customHeight="1" x14ac:dyDescent="0.2">
      <c r="A49" s="6"/>
      <c r="B49" s="116"/>
      <c r="C49" s="116"/>
      <c r="D49" s="116"/>
    </row>
    <row r="50" spans="1:26" ht="12" customHeight="1" x14ac:dyDescent="0.2">
      <c r="A50" s="6"/>
      <c r="C50" s="4"/>
      <c r="D50" s="4"/>
    </row>
    <row r="51" spans="1:26" ht="12" customHeight="1" x14ac:dyDescent="0.2">
      <c r="A51" s="15" t="s">
        <v>204</v>
      </c>
      <c r="B51" s="129" t="s">
        <v>197</v>
      </c>
      <c r="C51" s="129" t="s">
        <v>198</v>
      </c>
      <c r="D51" s="129" t="s">
        <v>199</v>
      </c>
    </row>
    <row r="52" spans="1:26" ht="12" customHeight="1" x14ac:dyDescent="0.2">
      <c r="A52" s="6" t="s">
        <v>140</v>
      </c>
      <c r="B52" s="98">
        <f>SUMIF(' TOTAAL 2026'!$C$61:$G$61,"prod1",' TOTAAL 2026'!$C62:$G62)</f>
        <v>0</v>
      </c>
      <c r="C52" s="98">
        <f>SUMIF(' TOTAAL 2026'!$C$61:$G$61,"prod2",' TOTAAL 2026'!$C62:$G62)</f>
        <v>0</v>
      </c>
      <c r="D52" s="98">
        <f>SUMIF(' TOTAAL 2026'!$C$61:$G$61,"prod3",' TOTAAL 2026'!$C62:$G62)</f>
        <v>0</v>
      </c>
    </row>
    <row r="53" spans="1:26" ht="12" customHeight="1" x14ac:dyDescent="0.2">
      <c r="A53" s="6" t="s">
        <v>141</v>
      </c>
      <c r="B53" s="98">
        <f>SUMIF(' TOTAAL 2026'!$C$61:$G$61,"prod1",' TOTAAL 2026'!$C63:$G63)</f>
        <v>0</v>
      </c>
      <c r="C53" s="98">
        <f>SUMIF(' TOTAAL 2026'!$C$61:$G$61,"prod2",' TOTAAL 2026'!$C63:$G63)</f>
        <v>0</v>
      </c>
      <c r="D53" s="98">
        <f>SUMIF(' TOTAAL 2026'!$C$61:$G$61,"prod3",' TOTAAL 2026'!$C63:$G63)</f>
        <v>0</v>
      </c>
    </row>
    <row r="54" spans="1:26" ht="12" customHeight="1" x14ac:dyDescent="0.2">
      <c r="A54" s="6" t="s">
        <v>142</v>
      </c>
      <c r="B54" s="98">
        <f>SUMIF(' TOTAAL 2026'!$C$61:$G$61,"prod1",' TOTAAL 2026'!$C64:$G64)</f>
        <v>0</v>
      </c>
      <c r="C54" s="98">
        <f>SUMIF(' TOTAAL 2026'!$C$61:$G$61,"prod2",' TOTAAL 2026'!$C64:$G64)</f>
        <v>0</v>
      </c>
      <c r="D54" s="98">
        <f>SUMIF(' TOTAAL 2026'!$C$61:$G$61,"prod3",' TOTAAL 2026'!$C64:$G64)</f>
        <v>0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6" t="s">
        <v>143</v>
      </c>
      <c r="B55" s="98">
        <f>SUMIF(' TOTAAL 2026'!$C$61:$G$61,"prod1",' TOTAAL 2026'!$C65:$G65)</f>
        <v>0</v>
      </c>
      <c r="C55" s="98">
        <f>SUMIF(' TOTAAL 2026'!$C$61:$G$61,"prod2",' TOTAAL 2026'!$C65:$G65)</f>
        <v>0</v>
      </c>
      <c r="D55" s="98">
        <f>SUMIF(' TOTAAL 2026'!$C$61:$G$61,"prod3",' TOTAAL 2026'!$C65:$G65)</f>
        <v>0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6" t="s">
        <v>144</v>
      </c>
      <c r="B56" s="98">
        <f>SUMIF(' TOTAAL 2026'!$C$61:$G$61,"prod1",' TOTAAL 2026'!$C66:$G66)</f>
        <v>0</v>
      </c>
      <c r="C56" s="98">
        <f>SUMIF(' TOTAAL 2026'!$C$61:$G$61,"prod2",' TOTAAL 2026'!$C66:$G66)</f>
        <v>0</v>
      </c>
      <c r="D56" s="98">
        <f>SUMIF(' TOTAAL 2026'!$C$61:$G$61,"prod3",' TOTAAL 2026'!$C66:$G66)</f>
        <v>0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6"/>
      <c r="B57" s="118">
        <f t="shared" ref="B57:D57" si="5">SUM(B52:B56)</f>
        <v>0</v>
      </c>
      <c r="C57" s="118">
        <f t="shared" si="5"/>
        <v>0</v>
      </c>
      <c r="D57" s="118">
        <f t="shared" si="5"/>
        <v>0</v>
      </c>
    </row>
    <row r="58" spans="1:26" ht="12" customHeight="1" x14ac:dyDescent="0.2">
      <c r="A58" s="109" t="s">
        <v>92</v>
      </c>
      <c r="B58" s="131">
        <f>SUMIF(' TOTAAL 2026'!$C$61:$G$61,"prod1",' TOTAAL 2026'!$C68:$G68)</f>
        <v>0</v>
      </c>
      <c r="C58" s="131">
        <f>SUMIF(' TOTAAL 2026'!$C$61:$G$61,"prod2",' TOTAAL 2026'!$C68:$G68)</f>
        <v>0</v>
      </c>
      <c r="D58" s="131">
        <f>SUMIF(' TOTAAL 2026'!$C$61:$G$61,"prod3",' TOTAAL 2026'!$C68:$G68)</f>
        <v>0</v>
      </c>
    </row>
    <row r="59" spans="1:26" ht="12" customHeight="1" x14ac:dyDescent="0.2">
      <c r="A59" s="6"/>
    </row>
    <row r="60" spans="1:26" ht="12" customHeight="1" x14ac:dyDescent="0.2">
      <c r="A60" s="6"/>
    </row>
    <row r="61" spans="1:26" ht="12" customHeight="1" x14ac:dyDescent="0.2">
      <c r="A61" s="15" t="s">
        <v>205</v>
      </c>
      <c r="B61" s="129" t="s">
        <v>197</v>
      </c>
      <c r="C61" s="129" t="s">
        <v>198</v>
      </c>
      <c r="D61" s="129" t="s">
        <v>199</v>
      </c>
    </row>
    <row r="62" spans="1:26" ht="12" customHeight="1" x14ac:dyDescent="0.2">
      <c r="A62" s="6" t="s">
        <v>140</v>
      </c>
      <c r="B62" s="98">
        <f>SUMIF(' TOTAAL 2026'!$C$73:$G$73,"prod1",' TOTAAL 2026'!$C74:$G74)</f>
        <v>0</v>
      </c>
      <c r="C62" s="98">
        <f>SUMIF(' TOTAAL 2026'!$C$73:$G$73,"prod2",' TOTAAL 2026'!$C74:$G74)</f>
        <v>0</v>
      </c>
      <c r="D62" s="98">
        <f>SUMIF(' TOTAAL 2026'!$C$73:$G$73,"prod3",' TOTAAL 2026'!$C74:$G74)</f>
        <v>0</v>
      </c>
    </row>
    <row r="63" spans="1:26" ht="12" customHeight="1" x14ac:dyDescent="0.2">
      <c r="A63" s="6" t="s">
        <v>141</v>
      </c>
      <c r="B63" s="98">
        <f>SUMIF(' TOTAAL 2026'!$C$73:$G$73,"prod1",' TOTAAL 2026'!$C75:$G75)</f>
        <v>0</v>
      </c>
      <c r="C63" s="98">
        <f>SUMIF(' TOTAAL 2026'!$C$73:$G$73,"prod2",' TOTAAL 2026'!$C75:$G75)</f>
        <v>0</v>
      </c>
      <c r="D63" s="98">
        <f>SUMIF(' TOTAAL 2026'!$C$73:$G$73,"prod3",' TOTAAL 2026'!$C75:$G75)</f>
        <v>0</v>
      </c>
    </row>
    <row r="64" spans="1:26" ht="12" customHeight="1" x14ac:dyDescent="0.2">
      <c r="A64" s="6" t="s">
        <v>142</v>
      </c>
      <c r="B64" s="98">
        <f>SUMIF(' TOTAAL 2026'!$C$73:$G$73,"prod1",' TOTAAL 2026'!$C76:$G76)</f>
        <v>0</v>
      </c>
      <c r="C64" s="98">
        <f>SUMIF(' TOTAAL 2026'!$C$73:$G$73,"prod2",' TOTAAL 2026'!$C76:$G76)</f>
        <v>0</v>
      </c>
      <c r="D64" s="98">
        <f>SUMIF(' TOTAAL 2026'!$C$73:$G$73,"prod3",' TOTAAL 2026'!$C76:$G76)</f>
        <v>0</v>
      </c>
    </row>
    <row r="65" spans="1:4" ht="12" customHeight="1" x14ac:dyDescent="0.2">
      <c r="A65" s="6" t="s">
        <v>143</v>
      </c>
      <c r="B65" s="98">
        <f>SUMIF(' TOTAAL 2026'!$C$73:$G$73,"prod1",' TOTAAL 2026'!$C77:$G77)</f>
        <v>0</v>
      </c>
      <c r="C65" s="98">
        <f>SUMIF(' TOTAAL 2026'!$C$73:$G$73,"prod2",' TOTAAL 2026'!$C77:$G77)</f>
        <v>0</v>
      </c>
      <c r="D65" s="98">
        <f>SUMIF(' TOTAAL 2026'!$C$73:$G$73,"prod3",' TOTAAL 2026'!$C77:$G77)</f>
        <v>0</v>
      </c>
    </row>
    <row r="66" spans="1:4" ht="12" customHeight="1" x14ac:dyDescent="0.2">
      <c r="A66" s="6" t="s">
        <v>144</v>
      </c>
      <c r="B66" s="98">
        <f>SUMIF(' TOTAAL 2026'!$C$73:$G$73,"prod1",' TOTAAL 2026'!$C78:$G78)</f>
        <v>0</v>
      </c>
      <c r="C66" s="98">
        <f>SUMIF(' TOTAAL 2026'!$C$73:$G$73,"prod2",' TOTAAL 2026'!$C78:$G78)</f>
        <v>0</v>
      </c>
      <c r="D66" s="98">
        <f>SUMIF(' TOTAAL 2026'!$C$73:$G$73,"prod3",' TOTAAL 2026'!$C78:$G78)</f>
        <v>0</v>
      </c>
    </row>
    <row r="67" spans="1:4" ht="12" customHeight="1" x14ac:dyDescent="0.2">
      <c r="A67" s="6"/>
      <c r="B67" s="118">
        <f t="shared" ref="B67:D67" si="6">SUM(B62:B66)</f>
        <v>0</v>
      </c>
      <c r="C67" s="118">
        <f t="shared" si="6"/>
        <v>0</v>
      </c>
      <c r="D67" s="118">
        <f t="shared" si="6"/>
        <v>0</v>
      </c>
    </row>
    <row r="68" spans="1:4" ht="12" customHeight="1" x14ac:dyDescent="0.2">
      <c r="A68" s="109" t="s">
        <v>92</v>
      </c>
      <c r="B68" s="112">
        <f>SUMIF(' TOTAAL 2026'!$C$73:$G$73,"prod1",' TOTAAL 2026'!$C80:$G80)</f>
        <v>0</v>
      </c>
      <c r="C68" s="112">
        <f>SUMIF(' TOTAAL 2026'!$C$73:$G$73,"prod2",' TOTAAL 2026'!$C80:$G80)</f>
        <v>0</v>
      </c>
      <c r="D68" s="113">
        <f>SUMIF(' TOTAAL 2026'!$C$73:$G$73,"prod3",' TOTAAL 2026'!$C80:$G80)</f>
        <v>0</v>
      </c>
    </row>
    <row r="69" spans="1:4" ht="12" customHeight="1" x14ac:dyDescent="0.2">
      <c r="A69" s="6"/>
    </row>
    <row r="70" spans="1:4" ht="12" customHeight="1" x14ac:dyDescent="0.2">
      <c r="A70" s="6"/>
      <c r="B70" s="6"/>
      <c r="C70" s="6"/>
      <c r="D70" s="6"/>
    </row>
    <row r="71" spans="1:4" ht="12" customHeight="1" x14ac:dyDescent="0.2">
      <c r="A71" s="15" t="s">
        <v>206</v>
      </c>
      <c r="B71" s="129" t="s">
        <v>197</v>
      </c>
      <c r="C71" s="129" t="s">
        <v>198</v>
      </c>
      <c r="D71" s="129" t="s">
        <v>199</v>
      </c>
    </row>
    <row r="72" spans="1:4" ht="12" customHeight="1" x14ac:dyDescent="0.2">
      <c r="A72" s="6" t="s">
        <v>140</v>
      </c>
      <c r="B72" s="98">
        <f>SUMIF(' TOTAAL 2026'!$C$85:$G$85,"prod1",' TOTAAL 2026'!$C86:$G86)</f>
        <v>0</v>
      </c>
      <c r="C72" s="98">
        <f>SUMIF(' TOTAAL 2026'!$C$85:$G$85,"prod2",' TOTAAL 2026'!$C86:$G86)</f>
        <v>0</v>
      </c>
      <c r="D72" s="98">
        <f>SUMIF(' TOTAAL 2026'!$C$85:$G$85,"prod3",' TOTAAL 2026'!$C86:$G86)</f>
        <v>0</v>
      </c>
    </row>
    <row r="73" spans="1:4" ht="12" customHeight="1" x14ac:dyDescent="0.2">
      <c r="A73" s="6" t="s">
        <v>141</v>
      </c>
      <c r="B73" s="98">
        <f>SUMIF(' TOTAAL 2026'!$C$85:$G$85,"prod1",' TOTAAL 2026'!$C87:$G87)</f>
        <v>0</v>
      </c>
      <c r="C73" s="98">
        <f>SUMIF(' TOTAAL 2026'!$C$85:$G$85,"prod2",' TOTAAL 2026'!$C87:$G87)</f>
        <v>0</v>
      </c>
      <c r="D73" s="98">
        <f>SUMIF(' TOTAAL 2026'!$C$85:$G$85,"prod3",' TOTAAL 2026'!$C87:$G87)</f>
        <v>0</v>
      </c>
    </row>
    <row r="74" spans="1:4" ht="12" customHeight="1" x14ac:dyDescent="0.2">
      <c r="A74" s="6"/>
      <c r="B74" s="118">
        <f t="shared" ref="B74:D74" si="7">SUM(B72:B73)</f>
        <v>0</v>
      </c>
      <c r="C74" s="118">
        <f t="shared" si="7"/>
        <v>0</v>
      </c>
      <c r="D74" s="118">
        <f t="shared" si="7"/>
        <v>0</v>
      </c>
    </row>
    <row r="75" spans="1:4" ht="12" customHeight="1" x14ac:dyDescent="0.2">
      <c r="A75" s="109" t="s">
        <v>92</v>
      </c>
      <c r="B75" s="112">
        <f>SUMIF(' TOTAAL 2026'!$C$85:$G$85,"prod1",' TOTAAL 2026'!$C89:$G89)</f>
        <v>0</v>
      </c>
      <c r="C75" s="112">
        <f>SUMIF(' TOTAAL 2026'!$C$85:$G$85,"prod2",' TOTAAL 2026'!$C89:$G89)</f>
        <v>0</v>
      </c>
      <c r="D75" s="113">
        <f>SUMIF(' TOTAAL 2026'!$C$85:$G$85,"prod3",' TOTAAL 2026'!$C89:$G89)</f>
        <v>0</v>
      </c>
    </row>
    <row r="76" spans="1:4" ht="12" customHeight="1" x14ac:dyDescent="0.2">
      <c r="A76" s="6"/>
    </row>
    <row r="77" spans="1:4" ht="12" customHeight="1" x14ac:dyDescent="0.2">
      <c r="A77" s="6"/>
    </row>
    <row r="78" spans="1:4" ht="12" customHeight="1" x14ac:dyDescent="0.2">
      <c r="A78" s="6"/>
    </row>
    <row r="79" spans="1:4" ht="12" customHeight="1" x14ac:dyDescent="0.2">
      <c r="A79" s="6"/>
    </row>
    <row r="80" spans="1:4" ht="12" customHeight="1" x14ac:dyDescent="0.2">
      <c r="A80" s="6"/>
    </row>
    <row r="81" spans="1:1" ht="12" customHeight="1" x14ac:dyDescent="0.2">
      <c r="A81" s="6"/>
    </row>
    <row r="82" spans="1:1" ht="12" customHeight="1" x14ac:dyDescent="0.2">
      <c r="A82" s="6"/>
    </row>
    <row r="83" spans="1:1" ht="12" customHeight="1" x14ac:dyDescent="0.2">
      <c r="A83" s="6"/>
    </row>
    <row r="84" spans="1:1" ht="12" customHeight="1" x14ac:dyDescent="0.2">
      <c r="A84" s="6"/>
    </row>
    <row r="85" spans="1:1" ht="12" customHeight="1" x14ac:dyDescent="0.2">
      <c r="A85" s="6"/>
    </row>
    <row r="86" spans="1:1" ht="12" customHeight="1" x14ac:dyDescent="0.2">
      <c r="A86" s="6"/>
    </row>
    <row r="87" spans="1:1" ht="12" customHeight="1" x14ac:dyDescent="0.2">
      <c r="A87" s="6"/>
    </row>
    <row r="88" spans="1:1" ht="12" customHeight="1" x14ac:dyDescent="0.2">
      <c r="A88" s="6"/>
    </row>
    <row r="89" spans="1:1" ht="12" customHeight="1" x14ac:dyDescent="0.2">
      <c r="A89" s="6"/>
    </row>
    <row r="90" spans="1:1" ht="12" customHeight="1" x14ac:dyDescent="0.2">
      <c r="A90" s="6"/>
    </row>
    <row r="91" spans="1:1" ht="12" customHeight="1" x14ac:dyDescent="0.2">
      <c r="A91" s="6"/>
    </row>
    <row r="92" spans="1:1" ht="12" customHeight="1" x14ac:dyDescent="0.2">
      <c r="A92" s="6"/>
    </row>
    <row r="93" spans="1:1" ht="12" customHeight="1" x14ac:dyDescent="0.2">
      <c r="A93" s="6"/>
    </row>
    <row r="94" spans="1:1" ht="12" customHeight="1" x14ac:dyDescent="0.2">
      <c r="A94" s="6"/>
    </row>
    <row r="95" spans="1:1" ht="12" customHeight="1" x14ac:dyDescent="0.2">
      <c r="A95" s="6"/>
    </row>
    <row r="96" spans="1:1" ht="12" customHeight="1" x14ac:dyDescent="0.2">
      <c r="A96" s="6"/>
    </row>
    <row r="97" spans="1:1" ht="12" customHeight="1" x14ac:dyDescent="0.2">
      <c r="A97" s="6"/>
    </row>
    <row r="98" spans="1:1" ht="12" customHeight="1" x14ac:dyDescent="0.2">
      <c r="A98" s="6"/>
    </row>
    <row r="99" spans="1:1" ht="12" customHeight="1" x14ac:dyDescent="0.2">
      <c r="A99" s="6"/>
    </row>
    <row r="100" spans="1:1" ht="12" customHeight="1" x14ac:dyDescent="0.2">
      <c r="A100" s="6"/>
    </row>
    <row r="101" spans="1:1" ht="12" customHeight="1" x14ac:dyDescent="0.2">
      <c r="A101" s="6"/>
    </row>
    <row r="102" spans="1:1" ht="12" customHeight="1" x14ac:dyDescent="0.2">
      <c r="A102" s="6"/>
    </row>
    <row r="103" spans="1:1" ht="12" customHeight="1" x14ac:dyDescent="0.2">
      <c r="A103" s="6"/>
    </row>
    <row r="104" spans="1:1" ht="12" customHeight="1" x14ac:dyDescent="0.2">
      <c r="A104" s="6"/>
    </row>
    <row r="105" spans="1:1" ht="12" customHeight="1" x14ac:dyDescent="0.2">
      <c r="A105" s="6"/>
    </row>
    <row r="106" spans="1:1" ht="12" customHeight="1" x14ac:dyDescent="0.2">
      <c r="A106" s="6"/>
    </row>
    <row r="107" spans="1:1" ht="12" customHeight="1" x14ac:dyDescent="0.2">
      <c r="A107" s="6"/>
    </row>
    <row r="108" spans="1:1" ht="12" customHeight="1" x14ac:dyDescent="0.2">
      <c r="A108" s="6"/>
    </row>
    <row r="109" spans="1:1" ht="12" customHeight="1" x14ac:dyDescent="0.2">
      <c r="A109" s="6"/>
    </row>
    <row r="110" spans="1:1" ht="12" customHeight="1" x14ac:dyDescent="0.2">
      <c r="A110" s="6"/>
    </row>
    <row r="111" spans="1:1" ht="12" customHeight="1" x14ac:dyDescent="0.2">
      <c r="A111" s="6"/>
    </row>
    <row r="112" spans="1:1" ht="12" customHeight="1" x14ac:dyDescent="0.2">
      <c r="A112" s="6"/>
    </row>
    <row r="113" spans="1:1" ht="12" customHeight="1" x14ac:dyDescent="0.2">
      <c r="A113" s="6"/>
    </row>
    <row r="114" spans="1:1" ht="12" customHeight="1" x14ac:dyDescent="0.2">
      <c r="A114" s="6"/>
    </row>
    <row r="115" spans="1:1" ht="12" customHeight="1" x14ac:dyDescent="0.2">
      <c r="A115" s="6"/>
    </row>
    <row r="116" spans="1:1" ht="12" customHeight="1" x14ac:dyDescent="0.2">
      <c r="A116" s="6"/>
    </row>
    <row r="117" spans="1:1" ht="12" customHeight="1" x14ac:dyDescent="0.2">
      <c r="A117" s="6"/>
    </row>
    <row r="118" spans="1:1" ht="12" customHeight="1" x14ac:dyDescent="0.2">
      <c r="A118" s="6"/>
    </row>
    <row r="119" spans="1:1" ht="12" customHeight="1" x14ac:dyDescent="0.2">
      <c r="A119" s="6"/>
    </row>
    <row r="120" spans="1:1" ht="12" customHeight="1" x14ac:dyDescent="0.2">
      <c r="A120" s="6"/>
    </row>
    <row r="121" spans="1:1" ht="12" customHeight="1" x14ac:dyDescent="0.2">
      <c r="A121" s="6"/>
    </row>
    <row r="122" spans="1:1" ht="12" customHeight="1" x14ac:dyDescent="0.2">
      <c r="A122" s="6"/>
    </row>
    <row r="123" spans="1:1" ht="12" customHeight="1" x14ac:dyDescent="0.2">
      <c r="A123" s="6"/>
    </row>
    <row r="124" spans="1:1" ht="12" customHeight="1" x14ac:dyDescent="0.2">
      <c r="A124" s="6"/>
    </row>
    <row r="125" spans="1:1" ht="12" customHeight="1" x14ac:dyDescent="0.2">
      <c r="A125" s="6"/>
    </row>
    <row r="126" spans="1:1" ht="12" customHeight="1" x14ac:dyDescent="0.2">
      <c r="A126" s="6"/>
    </row>
    <row r="127" spans="1:1" ht="12" customHeight="1" x14ac:dyDescent="0.2">
      <c r="A127" s="6"/>
    </row>
    <row r="128" spans="1:1" ht="12" customHeight="1" x14ac:dyDescent="0.2">
      <c r="A128" s="6"/>
    </row>
    <row r="129" spans="1:1" ht="12" customHeight="1" x14ac:dyDescent="0.2">
      <c r="A129" s="6"/>
    </row>
    <row r="130" spans="1:1" ht="12" customHeight="1" x14ac:dyDescent="0.2">
      <c r="A130" s="6"/>
    </row>
    <row r="131" spans="1:1" ht="12" customHeight="1" x14ac:dyDescent="0.2">
      <c r="A131" s="6"/>
    </row>
    <row r="132" spans="1:1" ht="12" customHeight="1" x14ac:dyDescent="0.2">
      <c r="A132" s="6"/>
    </row>
    <row r="133" spans="1:1" ht="12" customHeight="1" x14ac:dyDescent="0.2">
      <c r="A133" s="6"/>
    </row>
    <row r="134" spans="1:1" ht="12" customHeight="1" x14ac:dyDescent="0.2">
      <c r="A134" s="6"/>
    </row>
    <row r="135" spans="1:1" ht="12" customHeight="1" x14ac:dyDescent="0.2">
      <c r="A135" s="6"/>
    </row>
    <row r="136" spans="1:1" ht="12" customHeight="1" x14ac:dyDescent="0.2">
      <c r="A136" s="6"/>
    </row>
    <row r="137" spans="1:1" ht="12" customHeight="1" x14ac:dyDescent="0.2">
      <c r="A137" s="6"/>
    </row>
    <row r="138" spans="1:1" ht="12" customHeight="1" x14ac:dyDescent="0.2">
      <c r="A138" s="6"/>
    </row>
    <row r="139" spans="1:1" ht="12" customHeight="1" x14ac:dyDescent="0.2">
      <c r="A139" s="6"/>
    </row>
    <row r="140" spans="1:1" ht="12" customHeight="1" x14ac:dyDescent="0.2">
      <c r="A140" s="6"/>
    </row>
    <row r="141" spans="1:1" ht="12" customHeight="1" x14ac:dyDescent="0.2">
      <c r="A141" s="6"/>
    </row>
    <row r="142" spans="1:1" ht="12" customHeight="1" x14ac:dyDescent="0.2">
      <c r="A142" s="6"/>
    </row>
    <row r="143" spans="1:1" ht="12" customHeight="1" x14ac:dyDescent="0.2">
      <c r="A143" s="6"/>
    </row>
    <row r="144" spans="1:1" ht="12" customHeight="1" x14ac:dyDescent="0.2">
      <c r="A144" s="6"/>
    </row>
    <row r="145" spans="1:1" ht="12" customHeight="1" x14ac:dyDescent="0.2">
      <c r="A145" s="6"/>
    </row>
    <row r="146" spans="1:1" ht="12" customHeight="1" x14ac:dyDescent="0.2">
      <c r="A146" s="6"/>
    </row>
    <row r="147" spans="1:1" ht="12" customHeight="1" x14ac:dyDescent="0.2">
      <c r="A147" s="6"/>
    </row>
    <row r="148" spans="1:1" ht="12" customHeight="1" x14ac:dyDescent="0.2">
      <c r="A148" s="6"/>
    </row>
    <row r="149" spans="1:1" ht="12" customHeight="1" x14ac:dyDescent="0.2">
      <c r="A149" s="6"/>
    </row>
    <row r="150" spans="1:1" ht="12" customHeight="1" x14ac:dyDescent="0.2">
      <c r="A150" s="6"/>
    </row>
    <row r="151" spans="1:1" ht="12" customHeight="1" x14ac:dyDescent="0.2">
      <c r="A151" s="6"/>
    </row>
    <row r="152" spans="1:1" ht="12" customHeight="1" x14ac:dyDescent="0.2">
      <c r="A152" s="6"/>
    </row>
    <row r="153" spans="1:1" ht="12" customHeight="1" x14ac:dyDescent="0.2">
      <c r="A153" s="6"/>
    </row>
    <row r="154" spans="1:1" ht="12" customHeight="1" x14ac:dyDescent="0.2">
      <c r="A154" s="6"/>
    </row>
    <row r="155" spans="1:1" ht="12" customHeight="1" x14ac:dyDescent="0.2">
      <c r="A155" s="6"/>
    </row>
    <row r="156" spans="1:1" ht="12" customHeight="1" x14ac:dyDescent="0.2">
      <c r="A156" s="6"/>
    </row>
    <row r="157" spans="1:1" ht="12" customHeight="1" x14ac:dyDescent="0.2">
      <c r="A157" s="6"/>
    </row>
    <row r="158" spans="1:1" ht="12" customHeight="1" x14ac:dyDescent="0.2">
      <c r="A158" s="6"/>
    </row>
    <row r="159" spans="1:1" ht="12" customHeight="1" x14ac:dyDescent="0.2">
      <c r="A159" s="6"/>
    </row>
    <row r="160" spans="1:1" ht="12" customHeight="1" x14ac:dyDescent="0.2">
      <c r="A160" s="6"/>
    </row>
    <row r="161" spans="1:1" ht="12" customHeight="1" x14ac:dyDescent="0.2">
      <c r="A161" s="6"/>
    </row>
    <row r="162" spans="1:1" ht="12" customHeight="1" x14ac:dyDescent="0.2">
      <c r="A162" s="6"/>
    </row>
    <row r="163" spans="1:1" ht="12" customHeight="1" x14ac:dyDescent="0.2">
      <c r="A163" s="6"/>
    </row>
    <row r="164" spans="1:1" ht="12" customHeight="1" x14ac:dyDescent="0.2">
      <c r="A164" s="6"/>
    </row>
    <row r="165" spans="1:1" ht="12" customHeight="1" x14ac:dyDescent="0.2">
      <c r="A165" s="6"/>
    </row>
    <row r="166" spans="1:1" ht="12" customHeight="1" x14ac:dyDescent="0.2">
      <c r="A166" s="6"/>
    </row>
    <row r="167" spans="1:1" ht="12" customHeight="1" x14ac:dyDescent="0.2">
      <c r="A167" s="6"/>
    </row>
    <row r="168" spans="1:1" ht="12" customHeight="1" x14ac:dyDescent="0.2">
      <c r="A168" s="6"/>
    </row>
    <row r="169" spans="1:1" ht="12" customHeight="1" x14ac:dyDescent="0.2">
      <c r="A169" s="6"/>
    </row>
    <row r="170" spans="1:1" ht="12" customHeight="1" x14ac:dyDescent="0.2">
      <c r="A170" s="6"/>
    </row>
    <row r="171" spans="1:1" ht="12" customHeight="1" x14ac:dyDescent="0.2">
      <c r="A171" s="6"/>
    </row>
    <row r="172" spans="1:1" ht="12" customHeight="1" x14ac:dyDescent="0.2">
      <c r="A172" s="6"/>
    </row>
    <row r="173" spans="1:1" ht="12" customHeight="1" x14ac:dyDescent="0.2">
      <c r="A173" s="6"/>
    </row>
    <row r="174" spans="1:1" ht="12" customHeight="1" x14ac:dyDescent="0.2">
      <c r="A174" s="6"/>
    </row>
    <row r="175" spans="1:1" ht="12" customHeight="1" x14ac:dyDescent="0.2">
      <c r="A175" s="6"/>
    </row>
    <row r="176" spans="1:1" ht="12" customHeight="1" x14ac:dyDescent="0.2">
      <c r="A176" s="6"/>
    </row>
    <row r="177" spans="1:1" ht="12" customHeight="1" x14ac:dyDescent="0.2">
      <c r="A177" s="6"/>
    </row>
    <row r="178" spans="1:1" ht="12" customHeight="1" x14ac:dyDescent="0.2">
      <c r="A178" s="6"/>
    </row>
    <row r="179" spans="1:1" ht="12" customHeight="1" x14ac:dyDescent="0.2">
      <c r="A179" s="6"/>
    </row>
    <row r="180" spans="1:1" ht="12" customHeight="1" x14ac:dyDescent="0.2">
      <c r="A180" s="6"/>
    </row>
    <row r="181" spans="1:1" ht="12" customHeight="1" x14ac:dyDescent="0.2">
      <c r="A181" s="6"/>
    </row>
    <row r="182" spans="1:1" ht="12" customHeight="1" x14ac:dyDescent="0.2">
      <c r="A182" s="6"/>
    </row>
    <row r="183" spans="1:1" ht="12" customHeight="1" x14ac:dyDescent="0.2">
      <c r="A183" s="6"/>
    </row>
    <row r="184" spans="1:1" ht="12" customHeight="1" x14ac:dyDescent="0.2">
      <c r="A184" s="6"/>
    </row>
    <row r="185" spans="1:1" ht="12" customHeight="1" x14ac:dyDescent="0.2">
      <c r="A185" s="6"/>
    </row>
    <row r="186" spans="1:1" ht="12" customHeight="1" x14ac:dyDescent="0.2">
      <c r="A186" s="6"/>
    </row>
    <row r="187" spans="1:1" ht="12" customHeight="1" x14ac:dyDescent="0.2">
      <c r="A187" s="6"/>
    </row>
    <row r="188" spans="1:1" ht="12" customHeight="1" x14ac:dyDescent="0.2">
      <c r="A188" s="6"/>
    </row>
    <row r="189" spans="1:1" ht="12" customHeight="1" x14ac:dyDescent="0.2">
      <c r="A189" s="6"/>
    </row>
    <row r="190" spans="1:1" ht="12" customHeight="1" x14ac:dyDescent="0.2">
      <c r="A190" s="6"/>
    </row>
    <row r="191" spans="1:1" ht="12" customHeight="1" x14ac:dyDescent="0.2">
      <c r="A191" s="6"/>
    </row>
    <row r="192" spans="1:1" ht="12" customHeight="1" x14ac:dyDescent="0.2">
      <c r="A192" s="6"/>
    </row>
    <row r="193" spans="1:1" ht="12" customHeight="1" x14ac:dyDescent="0.2">
      <c r="A193" s="6"/>
    </row>
    <row r="194" spans="1:1" ht="12" customHeight="1" x14ac:dyDescent="0.2">
      <c r="A194" s="6"/>
    </row>
    <row r="195" spans="1:1" ht="12" customHeight="1" x14ac:dyDescent="0.2">
      <c r="A195" s="6"/>
    </row>
    <row r="196" spans="1:1" ht="12" customHeight="1" x14ac:dyDescent="0.2">
      <c r="A196" s="6"/>
    </row>
    <row r="197" spans="1:1" ht="12" customHeight="1" x14ac:dyDescent="0.2">
      <c r="A197" s="6"/>
    </row>
    <row r="198" spans="1:1" ht="12" customHeight="1" x14ac:dyDescent="0.2">
      <c r="A198" s="6"/>
    </row>
    <row r="199" spans="1:1" ht="12" customHeight="1" x14ac:dyDescent="0.2">
      <c r="A199" s="6"/>
    </row>
    <row r="200" spans="1:1" ht="12" customHeight="1" x14ac:dyDescent="0.2">
      <c r="A200" s="6"/>
    </row>
    <row r="201" spans="1:1" ht="12" customHeight="1" x14ac:dyDescent="0.2">
      <c r="A201" s="6"/>
    </row>
    <row r="202" spans="1:1" ht="12" customHeight="1" x14ac:dyDescent="0.2">
      <c r="A202" s="6"/>
    </row>
    <row r="203" spans="1:1" ht="12" customHeight="1" x14ac:dyDescent="0.2">
      <c r="A203" s="6"/>
    </row>
    <row r="204" spans="1:1" ht="12" customHeight="1" x14ac:dyDescent="0.2">
      <c r="A204" s="6"/>
    </row>
    <row r="205" spans="1:1" ht="12" customHeight="1" x14ac:dyDescent="0.2">
      <c r="A205" s="6"/>
    </row>
    <row r="206" spans="1:1" ht="12" customHeight="1" x14ac:dyDescent="0.2">
      <c r="A206" s="6"/>
    </row>
    <row r="207" spans="1:1" ht="12" customHeight="1" x14ac:dyDescent="0.2">
      <c r="A207" s="6"/>
    </row>
    <row r="208" spans="1:1" ht="12" customHeight="1" x14ac:dyDescent="0.2">
      <c r="A208" s="6"/>
    </row>
    <row r="209" spans="1:1" ht="12" customHeight="1" x14ac:dyDescent="0.2">
      <c r="A209" s="6"/>
    </row>
    <row r="210" spans="1:1" ht="12" customHeight="1" x14ac:dyDescent="0.2">
      <c r="A210" s="6"/>
    </row>
    <row r="211" spans="1:1" ht="12" customHeight="1" x14ac:dyDescent="0.2">
      <c r="A211" s="6"/>
    </row>
    <row r="212" spans="1:1" ht="12" customHeight="1" x14ac:dyDescent="0.2">
      <c r="A212" s="6"/>
    </row>
    <row r="213" spans="1:1" ht="12" customHeight="1" x14ac:dyDescent="0.2">
      <c r="A213" s="6"/>
    </row>
    <row r="214" spans="1:1" ht="12" customHeight="1" x14ac:dyDescent="0.2">
      <c r="A214" s="6"/>
    </row>
    <row r="215" spans="1:1" ht="12" customHeight="1" x14ac:dyDescent="0.2">
      <c r="A215" s="6"/>
    </row>
    <row r="216" spans="1:1" ht="12" customHeight="1" x14ac:dyDescent="0.2">
      <c r="A216" s="6"/>
    </row>
    <row r="217" spans="1:1" ht="12" customHeight="1" x14ac:dyDescent="0.2">
      <c r="A217" s="6"/>
    </row>
    <row r="218" spans="1:1" ht="12" customHeight="1" x14ac:dyDescent="0.2">
      <c r="A218" s="6"/>
    </row>
    <row r="219" spans="1:1" ht="12" customHeight="1" x14ac:dyDescent="0.2">
      <c r="A219" s="6"/>
    </row>
    <row r="220" spans="1:1" ht="12" customHeight="1" x14ac:dyDescent="0.2">
      <c r="A220" s="6"/>
    </row>
    <row r="221" spans="1:1" ht="12" customHeight="1" x14ac:dyDescent="0.2">
      <c r="A221" s="6"/>
    </row>
    <row r="222" spans="1:1" ht="12" customHeight="1" x14ac:dyDescent="0.2">
      <c r="A222" s="6"/>
    </row>
    <row r="223" spans="1:1" ht="12" customHeight="1" x14ac:dyDescent="0.2">
      <c r="A223" s="6"/>
    </row>
    <row r="224" spans="1:1" ht="12" customHeight="1" x14ac:dyDescent="0.2">
      <c r="A224" s="6"/>
    </row>
    <row r="225" spans="1:1" ht="12" customHeight="1" x14ac:dyDescent="0.2">
      <c r="A225" s="6"/>
    </row>
    <row r="226" spans="1:1" ht="12" customHeight="1" x14ac:dyDescent="0.2">
      <c r="A226" s="6"/>
    </row>
    <row r="227" spans="1:1" ht="12" customHeight="1" x14ac:dyDescent="0.2">
      <c r="A227" s="6"/>
    </row>
    <row r="228" spans="1:1" ht="12" customHeight="1" x14ac:dyDescent="0.2">
      <c r="A228" s="6"/>
    </row>
    <row r="229" spans="1:1" ht="12" customHeight="1" x14ac:dyDescent="0.2">
      <c r="A229" s="6"/>
    </row>
    <row r="230" spans="1:1" ht="12" customHeight="1" x14ac:dyDescent="0.2">
      <c r="A230" s="6"/>
    </row>
    <row r="231" spans="1:1" ht="12" customHeight="1" x14ac:dyDescent="0.2">
      <c r="A231" s="6"/>
    </row>
    <row r="232" spans="1:1" ht="12" customHeight="1" x14ac:dyDescent="0.2">
      <c r="A232" s="6"/>
    </row>
    <row r="233" spans="1:1" ht="12" customHeight="1" x14ac:dyDescent="0.2">
      <c r="A233" s="6"/>
    </row>
    <row r="234" spans="1:1" ht="12" customHeight="1" x14ac:dyDescent="0.2">
      <c r="A234" s="6"/>
    </row>
    <row r="235" spans="1:1" ht="12" customHeight="1" x14ac:dyDescent="0.2">
      <c r="A235" s="6"/>
    </row>
    <row r="236" spans="1:1" ht="12" customHeight="1" x14ac:dyDescent="0.2">
      <c r="A236" s="6"/>
    </row>
    <row r="237" spans="1:1" ht="12" customHeight="1" x14ac:dyDescent="0.2">
      <c r="A237" s="6"/>
    </row>
    <row r="238" spans="1:1" ht="12" customHeight="1" x14ac:dyDescent="0.2">
      <c r="A238" s="6"/>
    </row>
    <row r="239" spans="1:1" ht="12" customHeight="1" x14ac:dyDescent="0.2">
      <c r="A239" s="6"/>
    </row>
    <row r="240" spans="1:1" ht="12" customHeight="1" x14ac:dyDescent="0.2">
      <c r="A240" s="6"/>
    </row>
    <row r="241" spans="1:1" ht="12" customHeight="1" x14ac:dyDescent="0.2">
      <c r="A241" s="6"/>
    </row>
    <row r="242" spans="1:1" ht="12" customHeight="1" x14ac:dyDescent="0.2">
      <c r="A242" s="6"/>
    </row>
    <row r="243" spans="1:1" ht="12" customHeight="1" x14ac:dyDescent="0.2">
      <c r="A243" s="6"/>
    </row>
    <row r="244" spans="1:1" ht="12" customHeight="1" x14ac:dyDescent="0.2">
      <c r="A244" s="6"/>
    </row>
    <row r="245" spans="1:1" ht="12" customHeight="1" x14ac:dyDescent="0.2">
      <c r="A245" s="6"/>
    </row>
    <row r="246" spans="1:1" ht="12" customHeight="1" x14ac:dyDescent="0.2">
      <c r="A246" s="6"/>
    </row>
    <row r="247" spans="1:1" ht="12" customHeight="1" x14ac:dyDescent="0.2">
      <c r="A247" s="6"/>
    </row>
    <row r="248" spans="1:1" ht="12" customHeight="1" x14ac:dyDescent="0.2">
      <c r="A248" s="6"/>
    </row>
    <row r="249" spans="1:1" ht="12" customHeight="1" x14ac:dyDescent="0.2">
      <c r="A249" s="6"/>
    </row>
    <row r="250" spans="1:1" ht="12" customHeight="1" x14ac:dyDescent="0.2">
      <c r="A250" s="6"/>
    </row>
    <row r="251" spans="1:1" ht="12" customHeight="1" x14ac:dyDescent="0.2">
      <c r="A251" s="6"/>
    </row>
    <row r="252" spans="1:1" ht="12" customHeight="1" x14ac:dyDescent="0.2">
      <c r="A252" s="6"/>
    </row>
    <row r="253" spans="1:1" ht="12" customHeight="1" x14ac:dyDescent="0.2">
      <c r="A253" s="6"/>
    </row>
    <row r="254" spans="1:1" ht="12" customHeight="1" x14ac:dyDescent="0.2">
      <c r="A254" s="6"/>
    </row>
    <row r="255" spans="1:1" ht="12" customHeight="1" x14ac:dyDescent="0.2">
      <c r="A255" s="6"/>
    </row>
    <row r="256" spans="1:1" ht="12" customHeight="1" x14ac:dyDescent="0.2">
      <c r="A256" s="6"/>
    </row>
    <row r="257" spans="1:1" ht="12" customHeight="1" x14ac:dyDescent="0.2">
      <c r="A257" s="6"/>
    </row>
    <row r="258" spans="1:1" ht="12" customHeight="1" x14ac:dyDescent="0.2">
      <c r="A258" s="6"/>
    </row>
    <row r="259" spans="1:1" ht="12" customHeight="1" x14ac:dyDescent="0.2">
      <c r="A259" s="6"/>
    </row>
    <row r="260" spans="1:1" ht="12" customHeight="1" x14ac:dyDescent="0.2">
      <c r="A260" s="6"/>
    </row>
    <row r="261" spans="1:1" ht="12" customHeight="1" x14ac:dyDescent="0.2">
      <c r="A261" s="6"/>
    </row>
    <row r="262" spans="1:1" ht="12" customHeight="1" x14ac:dyDescent="0.2">
      <c r="A262" s="6"/>
    </row>
    <row r="263" spans="1:1" ht="12" customHeight="1" x14ac:dyDescent="0.2">
      <c r="A263" s="6"/>
    </row>
    <row r="264" spans="1:1" ht="12" customHeight="1" x14ac:dyDescent="0.2">
      <c r="A264" s="6"/>
    </row>
    <row r="265" spans="1:1" ht="12" customHeight="1" x14ac:dyDescent="0.2">
      <c r="A265" s="6"/>
    </row>
    <row r="266" spans="1:1" ht="12" customHeight="1" x14ac:dyDescent="0.2">
      <c r="A266" s="6"/>
    </row>
    <row r="267" spans="1:1" ht="12" customHeight="1" x14ac:dyDescent="0.2">
      <c r="A267" s="6"/>
    </row>
    <row r="268" spans="1:1" ht="12" customHeight="1" x14ac:dyDescent="0.2">
      <c r="A268" s="6"/>
    </row>
    <row r="269" spans="1:1" ht="12" customHeight="1" x14ac:dyDescent="0.2">
      <c r="A269" s="6"/>
    </row>
    <row r="270" spans="1:1" ht="12" customHeight="1" x14ac:dyDescent="0.2">
      <c r="A270" s="6"/>
    </row>
    <row r="271" spans="1:1" ht="12" customHeight="1" x14ac:dyDescent="0.2">
      <c r="A271" s="6"/>
    </row>
    <row r="272" spans="1:1" ht="12" customHeight="1" x14ac:dyDescent="0.2">
      <c r="A272" s="6"/>
    </row>
    <row r="273" spans="1:1" ht="12" customHeight="1" x14ac:dyDescent="0.2">
      <c r="A273" s="6"/>
    </row>
    <row r="274" spans="1:1" ht="12" customHeight="1" x14ac:dyDescent="0.2">
      <c r="A274" s="6"/>
    </row>
    <row r="275" spans="1:1" ht="12" customHeight="1" x14ac:dyDescent="0.2">
      <c r="A275" s="6"/>
    </row>
    <row r="276" spans="1:1" ht="12" customHeight="1" x14ac:dyDescent="0.2">
      <c r="A276" s="6"/>
    </row>
    <row r="277" spans="1:1" ht="12" customHeight="1" x14ac:dyDescent="0.2">
      <c r="A277" s="6"/>
    </row>
    <row r="278" spans="1:1" ht="12" customHeight="1" x14ac:dyDescent="0.2">
      <c r="A278" s="6"/>
    </row>
    <row r="279" spans="1:1" ht="12" customHeight="1" x14ac:dyDescent="0.2">
      <c r="A279" s="6"/>
    </row>
    <row r="280" spans="1:1" ht="12" customHeight="1" x14ac:dyDescent="0.2">
      <c r="A280" s="6"/>
    </row>
    <row r="281" spans="1:1" ht="12" customHeight="1" x14ac:dyDescent="0.2">
      <c r="A281" s="6"/>
    </row>
    <row r="282" spans="1:1" ht="12" customHeight="1" x14ac:dyDescent="0.2">
      <c r="A282" s="6"/>
    </row>
    <row r="283" spans="1:1" ht="12" customHeight="1" x14ac:dyDescent="0.2">
      <c r="A283" s="6"/>
    </row>
    <row r="284" spans="1:1" ht="12" customHeight="1" x14ac:dyDescent="0.2">
      <c r="A284" s="6"/>
    </row>
    <row r="285" spans="1:1" ht="12" customHeight="1" x14ac:dyDescent="0.2">
      <c r="A285" s="6"/>
    </row>
    <row r="286" spans="1:1" ht="12" customHeight="1" x14ac:dyDescent="0.2">
      <c r="A286" s="6"/>
    </row>
    <row r="287" spans="1:1" ht="12" customHeight="1" x14ac:dyDescent="0.2">
      <c r="A287" s="6"/>
    </row>
    <row r="288" spans="1:1" ht="12" customHeight="1" x14ac:dyDescent="0.2">
      <c r="A288" s="6"/>
    </row>
    <row r="289" spans="1:1" ht="12" customHeight="1" x14ac:dyDescent="0.2">
      <c r="A289" s="6"/>
    </row>
    <row r="290" spans="1:1" ht="12" customHeight="1" x14ac:dyDescent="0.2">
      <c r="A290" s="6"/>
    </row>
    <row r="291" spans="1:1" ht="12" customHeight="1" x14ac:dyDescent="0.2">
      <c r="A291" s="6"/>
    </row>
    <row r="292" spans="1:1" ht="12" customHeight="1" x14ac:dyDescent="0.2">
      <c r="A292" s="6"/>
    </row>
    <row r="293" spans="1:1" ht="12" customHeight="1" x14ac:dyDescent="0.2">
      <c r="A293" s="6"/>
    </row>
    <row r="294" spans="1:1" ht="12" customHeight="1" x14ac:dyDescent="0.2">
      <c r="A294" s="6"/>
    </row>
    <row r="295" spans="1:1" ht="12" customHeight="1" x14ac:dyDescent="0.2">
      <c r="A295" s="6"/>
    </row>
    <row r="296" spans="1:1" ht="12" customHeight="1" x14ac:dyDescent="0.2">
      <c r="A296" s="6"/>
    </row>
    <row r="297" spans="1:1" ht="12" customHeight="1" x14ac:dyDescent="0.2">
      <c r="A297" s="6"/>
    </row>
    <row r="298" spans="1:1" ht="12" customHeight="1" x14ac:dyDescent="0.2">
      <c r="A298" s="6"/>
    </row>
    <row r="299" spans="1:1" ht="12" customHeight="1" x14ac:dyDescent="0.2">
      <c r="A299" s="6"/>
    </row>
    <row r="300" spans="1:1" ht="12" customHeight="1" x14ac:dyDescent="0.2">
      <c r="A300" s="6"/>
    </row>
    <row r="301" spans="1:1" ht="12" customHeight="1" x14ac:dyDescent="0.2">
      <c r="A301" s="6"/>
    </row>
    <row r="302" spans="1:1" ht="12" customHeight="1" x14ac:dyDescent="0.2">
      <c r="A302" s="6"/>
    </row>
    <row r="303" spans="1:1" ht="12" customHeight="1" x14ac:dyDescent="0.2">
      <c r="A303" s="6"/>
    </row>
    <row r="304" spans="1:1" ht="12" customHeight="1" x14ac:dyDescent="0.2">
      <c r="A304" s="6"/>
    </row>
    <row r="305" spans="1:1" ht="12" customHeight="1" x14ac:dyDescent="0.2">
      <c r="A305" s="6"/>
    </row>
    <row r="306" spans="1:1" ht="12" customHeight="1" x14ac:dyDescent="0.2">
      <c r="A306" s="6"/>
    </row>
    <row r="307" spans="1:1" ht="12" customHeight="1" x14ac:dyDescent="0.2">
      <c r="A307" s="6"/>
    </row>
    <row r="308" spans="1:1" ht="12" customHeight="1" x14ac:dyDescent="0.2">
      <c r="A308" s="6"/>
    </row>
    <row r="309" spans="1:1" ht="12" customHeight="1" x14ac:dyDescent="0.2">
      <c r="A309" s="6"/>
    </row>
    <row r="310" spans="1:1" ht="12" customHeight="1" x14ac:dyDescent="0.2">
      <c r="A310" s="6"/>
    </row>
    <row r="311" spans="1:1" ht="12" customHeight="1" x14ac:dyDescent="0.2">
      <c r="A311" s="6"/>
    </row>
    <row r="312" spans="1:1" ht="12" customHeight="1" x14ac:dyDescent="0.2">
      <c r="A312" s="6"/>
    </row>
    <row r="313" spans="1:1" ht="12" customHeight="1" x14ac:dyDescent="0.2">
      <c r="A313" s="6"/>
    </row>
    <row r="314" spans="1:1" ht="12" customHeight="1" x14ac:dyDescent="0.2">
      <c r="A314" s="6"/>
    </row>
    <row r="315" spans="1:1" ht="12" customHeight="1" x14ac:dyDescent="0.2">
      <c r="A315" s="6"/>
    </row>
    <row r="316" spans="1:1" ht="12" customHeight="1" x14ac:dyDescent="0.2">
      <c r="A316" s="6"/>
    </row>
    <row r="317" spans="1:1" ht="12" customHeight="1" x14ac:dyDescent="0.2">
      <c r="A317" s="6"/>
    </row>
    <row r="318" spans="1:1" ht="12" customHeight="1" x14ac:dyDescent="0.2">
      <c r="A318" s="6"/>
    </row>
    <row r="319" spans="1:1" ht="12" customHeight="1" x14ac:dyDescent="0.2">
      <c r="A319" s="6"/>
    </row>
    <row r="320" spans="1:1" ht="12" customHeight="1" x14ac:dyDescent="0.2">
      <c r="A320" s="6"/>
    </row>
    <row r="321" spans="1:1" ht="12" customHeight="1" x14ac:dyDescent="0.2">
      <c r="A321" s="6"/>
    </row>
    <row r="322" spans="1:1" ht="12" customHeight="1" x14ac:dyDescent="0.2">
      <c r="A322" s="6"/>
    </row>
    <row r="323" spans="1:1" ht="12" customHeight="1" x14ac:dyDescent="0.2">
      <c r="A323" s="6"/>
    </row>
    <row r="324" spans="1:1" ht="12" customHeight="1" x14ac:dyDescent="0.2">
      <c r="A324" s="6"/>
    </row>
    <row r="325" spans="1:1" ht="12" customHeight="1" x14ac:dyDescent="0.2">
      <c r="A325" s="6"/>
    </row>
    <row r="326" spans="1:1" ht="12" customHeight="1" x14ac:dyDescent="0.2">
      <c r="A326" s="6"/>
    </row>
    <row r="327" spans="1:1" ht="12" customHeight="1" x14ac:dyDescent="0.2">
      <c r="A327" s="6"/>
    </row>
    <row r="328" spans="1:1" ht="12" customHeight="1" x14ac:dyDescent="0.2">
      <c r="A328" s="6"/>
    </row>
    <row r="329" spans="1:1" ht="12" customHeight="1" x14ac:dyDescent="0.2">
      <c r="A329" s="6"/>
    </row>
    <row r="330" spans="1:1" ht="12" customHeight="1" x14ac:dyDescent="0.2">
      <c r="A330" s="6"/>
    </row>
    <row r="331" spans="1:1" ht="12" customHeight="1" x14ac:dyDescent="0.2">
      <c r="A331" s="6"/>
    </row>
    <row r="332" spans="1:1" ht="12" customHeight="1" x14ac:dyDescent="0.2">
      <c r="A332" s="6"/>
    </row>
    <row r="333" spans="1:1" ht="12" customHeight="1" x14ac:dyDescent="0.2">
      <c r="A333" s="6"/>
    </row>
    <row r="334" spans="1:1" ht="12" customHeight="1" x14ac:dyDescent="0.2">
      <c r="A334" s="6"/>
    </row>
    <row r="335" spans="1:1" ht="12" customHeight="1" x14ac:dyDescent="0.2">
      <c r="A335" s="6"/>
    </row>
    <row r="336" spans="1:1" ht="12" customHeight="1" x14ac:dyDescent="0.2">
      <c r="A336" s="6"/>
    </row>
    <row r="337" spans="1:1" ht="12" customHeight="1" x14ac:dyDescent="0.2">
      <c r="A337" s="6"/>
    </row>
    <row r="338" spans="1:1" ht="12" customHeight="1" x14ac:dyDescent="0.2">
      <c r="A338" s="6"/>
    </row>
    <row r="339" spans="1:1" ht="12" customHeight="1" x14ac:dyDescent="0.2">
      <c r="A339" s="6"/>
    </row>
    <row r="340" spans="1:1" ht="12" customHeight="1" x14ac:dyDescent="0.2">
      <c r="A340" s="6"/>
    </row>
    <row r="341" spans="1:1" ht="12" customHeight="1" x14ac:dyDescent="0.2">
      <c r="A341" s="6"/>
    </row>
    <row r="342" spans="1:1" ht="12" customHeight="1" x14ac:dyDescent="0.2">
      <c r="A342" s="6"/>
    </row>
    <row r="343" spans="1:1" ht="12" customHeight="1" x14ac:dyDescent="0.2">
      <c r="A343" s="6"/>
    </row>
    <row r="344" spans="1:1" ht="12" customHeight="1" x14ac:dyDescent="0.2">
      <c r="A344" s="6"/>
    </row>
    <row r="345" spans="1:1" ht="12" customHeight="1" x14ac:dyDescent="0.2">
      <c r="A345" s="6"/>
    </row>
    <row r="346" spans="1:1" ht="12" customHeight="1" x14ac:dyDescent="0.2">
      <c r="A346" s="6"/>
    </row>
    <row r="347" spans="1:1" ht="12" customHeight="1" x14ac:dyDescent="0.2">
      <c r="A347" s="6"/>
    </row>
    <row r="348" spans="1:1" ht="12" customHeight="1" x14ac:dyDescent="0.2">
      <c r="A348" s="6"/>
    </row>
    <row r="349" spans="1:1" ht="12" customHeight="1" x14ac:dyDescent="0.2">
      <c r="A349" s="6"/>
    </row>
    <row r="350" spans="1:1" ht="12" customHeight="1" x14ac:dyDescent="0.2">
      <c r="A350" s="6"/>
    </row>
    <row r="351" spans="1:1" ht="12" customHeight="1" x14ac:dyDescent="0.2">
      <c r="A351" s="6"/>
    </row>
    <row r="352" spans="1:1" ht="12" customHeight="1" x14ac:dyDescent="0.2">
      <c r="A352" s="6"/>
    </row>
    <row r="353" spans="1:1" ht="12" customHeight="1" x14ac:dyDescent="0.2">
      <c r="A353" s="6"/>
    </row>
    <row r="354" spans="1:1" ht="12" customHeight="1" x14ac:dyDescent="0.2">
      <c r="A354" s="6"/>
    </row>
    <row r="355" spans="1:1" ht="12" customHeight="1" x14ac:dyDescent="0.2">
      <c r="A355" s="6"/>
    </row>
    <row r="356" spans="1:1" ht="12" customHeight="1" x14ac:dyDescent="0.2">
      <c r="A356" s="6"/>
    </row>
    <row r="357" spans="1:1" ht="12" customHeight="1" x14ac:dyDescent="0.2">
      <c r="A357" s="6"/>
    </row>
    <row r="358" spans="1:1" ht="12" customHeight="1" x14ac:dyDescent="0.2">
      <c r="A358" s="6"/>
    </row>
    <row r="359" spans="1:1" ht="12" customHeight="1" x14ac:dyDescent="0.2">
      <c r="A359" s="6"/>
    </row>
    <row r="360" spans="1:1" ht="12" customHeight="1" x14ac:dyDescent="0.2">
      <c r="A360" s="6"/>
    </row>
    <row r="361" spans="1:1" ht="12" customHeight="1" x14ac:dyDescent="0.2">
      <c r="A361" s="6"/>
    </row>
    <row r="362" spans="1:1" ht="12" customHeight="1" x14ac:dyDescent="0.2">
      <c r="A362" s="6"/>
    </row>
    <row r="363" spans="1:1" ht="12" customHeight="1" x14ac:dyDescent="0.2">
      <c r="A363" s="6"/>
    </row>
    <row r="364" spans="1:1" ht="12" customHeight="1" x14ac:dyDescent="0.2">
      <c r="A364" s="6"/>
    </row>
    <row r="365" spans="1:1" ht="12" customHeight="1" x14ac:dyDescent="0.2">
      <c r="A365" s="6"/>
    </row>
    <row r="366" spans="1:1" ht="12" customHeight="1" x14ac:dyDescent="0.2">
      <c r="A366" s="6"/>
    </row>
    <row r="367" spans="1:1" ht="12" customHeight="1" x14ac:dyDescent="0.2">
      <c r="A367" s="6"/>
    </row>
    <row r="368" spans="1:1" ht="12" customHeight="1" x14ac:dyDescent="0.2">
      <c r="A368" s="6"/>
    </row>
    <row r="369" spans="1:1" ht="12" customHeight="1" x14ac:dyDescent="0.2">
      <c r="A369" s="6"/>
    </row>
    <row r="370" spans="1:1" ht="12" customHeight="1" x14ac:dyDescent="0.2">
      <c r="A370" s="6"/>
    </row>
    <row r="371" spans="1:1" ht="12" customHeight="1" x14ac:dyDescent="0.2">
      <c r="A371" s="6"/>
    </row>
    <row r="372" spans="1:1" ht="12" customHeight="1" x14ac:dyDescent="0.2">
      <c r="A372" s="6"/>
    </row>
    <row r="373" spans="1:1" ht="12" customHeight="1" x14ac:dyDescent="0.2">
      <c r="A373" s="6"/>
    </row>
    <row r="374" spans="1:1" ht="12" customHeight="1" x14ac:dyDescent="0.2">
      <c r="A374" s="6"/>
    </row>
    <row r="375" spans="1:1" ht="12" customHeight="1" x14ac:dyDescent="0.2">
      <c r="A375" s="6"/>
    </row>
    <row r="376" spans="1:1" ht="12" customHeight="1" x14ac:dyDescent="0.2">
      <c r="A376" s="6"/>
    </row>
    <row r="377" spans="1:1" ht="12" customHeight="1" x14ac:dyDescent="0.2">
      <c r="A377" s="6"/>
    </row>
    <row r="378" spans="1:1" ht="12" customHeight="1" x14ac:dyDescent="0.2">
      <c r="A378" s="6"/>
    </row>
    <row r="379" spans="1:1" ht="12" customHeight="1" x14ac:dyDescent="0.2">
      <c r="A379" s="6"/>
    </row>
    <row r="380" spans="1:1" ht="12" customHeight="1" x14ac:dyDescent="0.2">
      <c r="A380" s="6"/>
    </row>
    <row r="381" spans="1:1" ht="12" customHeight="1" x14ac:dyDescent="0.2">
      <c r="A381" s="6"/>
    </row>
    <row r="382" spans="1:1" ht="12" customHeight="1" x14ac:dyDescent="0.2">
      <c r="A382" s="6"/>
    </row>
    <row r="383" spans="1:1" ht="12" customHeight="1" x14ac:dyDescent="0.2">
      <c r="A383" s="6"/>
    </row>
    <row r="384" spans="1:1" ht="12" customHeight="1" x14ac:dyDescent="0.2">
      <c r="A384" s="6"/>
    </row>
    <row r="385" spans="1:1" ht="12" customHeight="1" x14ac:dyDescent="0.2">
      <c r="A385" s="6"/>
    </row>
    <row r="386" spans="1:1" ht="12" customHeight="1" x14ac:dyDescent="0.2">
      <c r="A386" s="6"/>
    </row>
    <row r="387" spans="1:1" ht="12" customHeight="1" x14ac:dyDescent="0.2">
      <c r="A387" s="6"/>
    </row>
    <row r="388" spans="1:1" ht="12" customHeight="1" x14ac:dyDescent="0.2">
      <c r="A388" s="6"/>
    </row>
    <row r="389" spans="1:1" ht="12" customHeight="1" x14ac:dyDescent="0.2">
      <c r="A389" s="6"/>
    </row>
    <row r="390" spans="1:1" ht="12" customHeight="1" x14ac:dyDescent="0.2">
      <c r="A390" s="6"/>
    </row>
    <row r="391" spans="1:1" ht="12" customHeight="1" x14ac:dyDescent="0.2">
      <c r="A391" s="6"/>
    </row>
    <row r="392" spans="1:1" ht="12" customHeight="1" x14ac:dyDescent="0.2">
      <c r="A392" s="6"/>
    </row>
    <row r="393" spans="1:1" ht="12" customHeight="1" x14ac:dyDescent="0.2">
      <c r="A393" s="6"/>
    </row>
    <row r="394" spans="1:1" ht="12" customHeight="1" x14ac:dyDescent="0.2">
      <c r="A394" s="6"/>
    </row>
    <row r="395" spans="1:1" ht="12" customHeight="1" x14ac:dyDescent="0.2">
      <c r="A395" s="6"/>
    </row>
    <row r="396" spans="1:1" ht="12" customHeight="1" x14ac:dyDescent="0.2">
      <c r="A396" s="6"/>
    </row>
    <row r="397" spans="1:1" ht="12" customHeight="1" x14ac:dyDescent="0.2">
      <c r="A397" s="6"/>
    </row>
    <row r="398" spans="1:1" ht="12" customHeight="1" x14ac:dyDescent="0.2">
      <c r="A398" s="6"/>
    </row>
    <row r="399" spans="1:1" ht="12" customHeight="1" x14ac:dyDescent="0.2">
      <c r="A399" s="6"/>
    </row>
    <row r="400" spans="1:1" ht="12" customHeight="1" x14ac:dyDescent="0.2">
      <c r="A400" s="6"/>
    </row>
    <row r="401" spans="1:1" ht="12" customHeight="1" x14ac:dyDescent="0.2">
      <c r="A401" s="6"/>
    </row>
    <row r="402" spans="1:1" ht="12" customHeight="1" x14ac:dyDescent="0.2">
      <c r="A402" s="6"/>
    </row>
    <row r="403" spans="1:1" ht="12" customHeight="1" x14ac:dyDescent="0.2">
      <c r="A403" s="6"/>
    </row>
    <row r="404" spans="1:1" ht="12" customHeight="1" x14ac:dyDescent="0.2">
      <c r="A404" s="6"/>
    </row>
    <row r="405" spans="1:1" ht="12" customHeight="1" x14ac:dyDescent="0.2">
      <c r="A405" s="6"/>
    </row>
    <row r="406" spans="1:1" ht="12" customHeight="1" x14ac:dyDescent="0.2">
      <c r="A406" s="6"/>
    </row>
    <row r="407" spans="1:1" ht="12" customHeight="1" x14ac:dyDescent="0.2">
      <c r="A407" s="6"/>
    </row>
    <row r="408" spans="1:1" ht="12" customHeight="1" x14ac:dyDescent="0.2">
      <c r="A408" s="6"/>
    </row>
    <row r="409" spans="1:1" ht="12" customHeight="1" x14ac:dyDescent="0.2">
      <c r="A409" s="6"/>
    </row>
    <row r="410" spans="1:1" ht="12" customHeight="1" x14ac:dyDescent="0.2">
      <c r="A410" s="6"/>
    </row>
    <row r="411" spans="1:1" ht="12" customHeight="1" x14ac:dyDescent="0.2">
      <c r="A411" s="6"/>
    </row>
    <row r="412" spans="1:1" ht="12" customHeight="1" x14ac:dyDescent="0.2">
      <c r="A412" s="6"/>
    </row>
    <row r="413" spans="1:1" ht="12" customHeight="1" x14ac:dyDescent="0.2">
      <c r="A413" s="6"/>
    </row>
    <row r="414" spans="1:1" ht="12" customHeight="1" x14ac:dyDescent="0.2">
      <c r="A414" s="6"/>
    </row>
    <row r="415" spans="1:1" ht="12" customHeight="1" x14ac:dyDescent="0.2">
      <c r="A415" s="6"/>
    </row>
    <row r="416" spans="1:1" ht="12" customHeight="1" x14ac:dyDescent="0.2">
      <c r="A416" s="6"/>
    </row>
    <row r="417" spans="1:1" ht="12" customHeight="1" x14ac:dyDescent="0.2">
      <c r="A417" s="6"/>
    </row>
    <row r="418" spans="1:1" ht="12" customHeight="1" x14ac:dyDescent="0.2">
      <c r="A418" s="6"/>
    </row>
    <row r="419" spans="1:1" ht="12" customHeight="1" x14ac:dyDescent="0.2">
      <c r="A419" s="6"/>
    </row>
    <row r="420" spans="1:1" ht="12" customHeight="1" x14ac:dyDescent="0.2">
      <c r="A420" s="6"/>
    </row>
    <row r="421" spans="1:1" ht="12" customHeight="1" x14ac:dyDescent="0.2">
      <c r="A421" s="6"/>
    </row>
    <row r="422" spans="1:1" ht="12" customHeight="1" x14ac:dyDescent="0.2">
      <c r="A422" s="6"/>
    </row>
    <row r="423" spans="1:1" ht="12" customHeight="1" x14ac:dyDescent="0.2">
      <c r="A423" s="6"/>
    </row>
    <row r="424" spans="1:1" ht="12" customHeight="1" x14ac:dyDescent="0.2">
      <c r="A424" s="6"/>
    </row>
    <row r="425" spans="1:1" ht="12" customHeight="1" x14ac:dyDescent="0.2">
      <c r="A425" s="6"/>
    </row>
    <row r="426" spans="1:1" ht="12" customHeight="1" x14ac:dyDescent="0.2">
      <c r="A426" s="6"/>
    </row>
    <row r="427" spans="1:1" ht="12" customHeight="1" x14ac:dyDescent="0.2">
      <c r="A427" s="6"/>
    </row>
    <row r="428" spans="1:1" ht="12" customHeight="1" x14ac:dyDescent="0.2">
      <c r="A428" s="6"/>
    </row>
    <row r="429" spans="1:1" ht="12" customHeight="1" x14ac:dyDescent="0.2">
      <c r="A429" s="6"/>
    </row>
    <row r="430" spans="1:1" ht="12" customHeight="1" x14ac:dyDescent="0.2">
      <c r="A430" s="6"/>
    </row>
    <row r="431" spans="1:1" ht="12" customHeight="1" x14ac:dyDescent="0.2">
      <c r="A431" s="6"/>
    </row>
    <row r="432" spans="1:1" ht="12" customHeight="1" x14ac:dyDescent="0.2">
      <c r="A432" s="6"/>
    </row>
    <row r="433" spans="1:1" ht="12" customHeight="1" x14ac:dyDescent="0.2">
      <c r="A433" s="6"/>
    </row>
    <row r="434" spans="1:1" ht="12" customHeight="1" x14ac:dyDescent="0.2">
      <c r="A434" s="6"/>
    </row>
    <row r="435" spans="1:1" ht="12" customHeight="1" x14ac:dyDescent="0.2">
      <c r="A435" s="6"/>
    </row>
    <row r="436" spans="1:1" ht="12" customHeight="1" x14ac:dyDescent="0.2">
      <c r="A436" s="6"/>
    </row>
    <row r="437" spans="1:1" ht="12" customHeight="1" x14ac:dyDescent="0.2">
      <c r="A437" s="6"/>
    </row>
    <row r="438" spans="1:1" ht="12" customHeight="1" x14ac:dyDescent="0.2">
      <c r="A438" s="6"/>
    </row>
    <row r="439" spans="1:1" ht="12" customHeight="1" x14ac:dyDescent="0.2">
      <c r="A439" s="6"/>
    </row>
    <row r="440" spans="1:1" ht="12" customHeight="1" x14ac:dyDescent="0.2">
      <c r="A440" s="6"/>
    </row>
    <row r="441" spans="1:1" ht="12" customHeight="1" x14ac:dyDescent="0.2">
      <c r="A441" s="6"/>
    </row>
    <row r="442" spans="1:1" ht="12" customHeight="1" x14ac:dyDescent="0.2">
      <c r="A442" s="6"/>
    </row>
    <row r="443" spans="1:1" ht="12" customHeight="1" x14ac:dyDescent="0.2">
      <c r="A443" s="6"/>
    </row>
    <row r="444" spans="1:1" ht="12" customHeight="1" x14ac:dyDescent="0.2">
      <c r="A444" s="6"/>
    </row>
    <row r="445" spans="1:1" ht="12" customHeight="1" x14ac:dyDescent="0.2">
      <c r="A445" s="6"/>
    </row>
    <row r="446" spans="1:1" ht="12" customHeight="1" x14ac:dyDescent="0.2">
      <c r="A446" s="6"/>
    </row>
    <row r="447" spans="1:1" ht="12" customHeight="1" x14ac:dyDescent="0.2">
      <c r="A447" s="6"/>
    </row>
    <row r="448" spans="1:1" ht="12" customHeight="1" x14ac:dyDescent="0.2">
      <c r="A448" s="6"/>
    </row>
    <row r="449" spans="1:1" ht="12" customHeight="1" x14ac:dyDescent="0.2">
      <c r="A449" s="6"/>
    </row>
    <row r="450" spans="1:1" ht="12" customHeight="1" x14ac:dyDescent="0.2">
      <c r="A450" s="6"/>
    </row>
    <row r="451" spans="1:1" ht="12" customHeight="1" x14ac:dyDescent="0.2">
      <c r="A451" s="6"/>
    </row>
    <row r="452" spans="1:1" ht="12" customHeight="1" x14ac:dyDescent="0.2">
      <c r="A452" s="6"/>
    </row>
    <row r="453" spans="1:1" ht="12" customHeight="1" x14ac:dyDescent="0.2">
      <c r="A453" s="6"/>
    </row>
    <row r="454" spans="1:1" ht="12" customHeight="1" x14ac:dyDescent="0.2">
      <c r="A454" s="6"/>
    </row>
    <row r="455" spans="1:1" ht="12" customHeight="1" x14ac:dyDescent="0.2">
      <c r="A455" s="6"/>
    </row>
    <row r="456" spans="1:1" ht="12" customHeight="1" x14ac:dyDescent="0.2">
      <c r="A456" s="6"/>
    </row>
    <row r="457" spans="1:1" ht="12" customHeight="1" x14ac:dyDescent="0.2">
      <c r="A457" s="6"/>
    </row>
    <row r="458" spans="1:1" ht="12" customHeight="1" x14ac:dyDescent="0.2">
      <c r="A458" s="6"/>
    </row>
    <row r="459" spans="1:1" ht="12" customHeight="1" x14ac:dyDescent="0.2">
      <c r="A459" s="6"/>
    </row>
    <row r="460" spans="1:1" ht="12" customHeight="1" x14ac:dyDescent="0.2">
      <c r="A460" s="6"/>
    </row>
    <row r="461" spans="1:1" ht="12" customHeight="1" x14ac:dyDescent="0.2">
      <c r="A461" s="6"/>
    </row>
    <row r="462" spans="1:1" ht="12" customHeight="1" x14ac:dyDescent="0.2">
      <c r="A462" s="6"/>
    </row>
    <row r="463" spans="1:1" ht="12" customHeight="1" x14ac:dyDescent="0.2">
      <c r="A463" s="6"/>
    </row>
    <row r="464" spans="1:1" ht="12" customHeight="1" x14ac:dyDescent="0.2">
      <c r="A464" s="6"/>
    </row>
    <row r="465" spans="1:1" ht="12" customHeight="1" x14ac:dyDescent="0.2">
      <c r="A465" s="6"/>
    </row>
    <row r="466" spans="1:1" ht="12" customHeight="1" x14ac:dyDescent="0.2">
      <c r="A466" s="6"/>
    </row>
    <row r="467" spans="1:1" ht="12" customHeight="1" x14ac:dyDescent="0.2">
      <c r="A467" s="6"/>
    </row>
    <row r="468" spans="1:1" ht="12" customHeight="1" x14ac:dyDescent="0.2">
      <c r="A468" s="6"/>
    </row>
    <row r="469" spans="1:1" ht="12" customHeight="1" x14ac:dyDescent="0.2">
      <c r="A469" s="6"/>
    </row>
    <row r="470" spans="1:1" ht="12" customHeight="1" x14ac:dyDescent="0.2">
      <c r="A470" s="6"/>
    </row>
    <row r="471" spans="1:1" ht="12" customHeight="1" x14ac:dyDescent="0.2">
      <c r="A471" s="6"/>
    </row>
    <row r="472" spans="1:1" ht="12" customHeight="1" x14ac:dyDescent="0.2">
      <c r="A472" s="6"/>
    </row>
    <row r="473" spans="1:1" ht="12" customHeight="1" x14ac:dyDescent="0.2">
      <c r="A473" s="6"/>
    </row>
    <row r="474" spans="1:1" ht="12" customHeight="1" x14ac:dyDescent="0.2">
      <c r="A474" s="6"/>
    </row>
    <row r="475" spans="1:1" ht="12" customHeight="1" x14ac:dyDescent="0.2">
      <c r="A475" s="6"/>
    </row>
    <row r="476" spans="1:1" ht="12" customHeight="1" x14ac:dyDescent="0.2">
      <c r="A476" s="6"/>
    </row>
    <row r="477" spans="1:1" ht="12" customHeight="1" x14ac:dyDescent="0.2">
      <c r="A477" s="6"/>
    </row>
    <row r="478" spans="1:1" ht="12" customHeight="1" x14ac:dyDescent="0.2">
      <c r="A478" s="6"/>
    </row>
    <row r="479" spans="1:1" ht="12" customHeight="1" x14ac:dyDescent="0.2">
      <c r="A479" s="6"/>
    </row>
    <row r="480" spans="1:1" ht="12" customHeight="1" x14ac:dyDescent="0.2">
      <c r="A480" s="6"/>
    </row>
    <row r="481" spans="1:1" ht="12" customHeight="1" x14ac:dyDescent="0.2">
      <c r="A481" s="6"/>
    </row>
    <row r="482" spans="1:1" ht="12" customHeight="1" x14ac:dyDescent="0.2">
      <c r="A482" s="6"/>
    </row>
    <row r="483" spans="1:1" ht="12" customHeight="1" x14ac:dyDescent="0.2">
      <c r="A483" s="6"/>
    </row>
    <row r="484" spans="1:1" ht="12" customHeight="1" x14ac:dyDescent="0.2">
      <c r="A484" s="6"/>
    </row>
    <row r="485" spans="1:1" ht="12" customHeight="1" x14ac:dyDescent="0.2">
      <c r="A485" s="6"/>
    </row>
    <row r="486" spans="1:1" ht="12" customHeight="1" x14ac:dyDescent="0.2">
      <c r="A486" s="6"/>
    </row>
    <row r="487" spans="1:1" ht="12" customHeight="1" x14ac:dyDescent="0.2">
      <c r="A487" s="6"/>
    </row>
    <row r="488" spans="1:1" ht="12" customHeight="1" x14ac:dyDescent="0.2">
      <c r="A488" s="6"/>
    </row>
    <row r="489" spans="1:1" ht="12" customHeight="1" x14ac:dyDescent="0.2">
      <c r="A489" s="6"/>
    </row>
    <row r="490" spans="1:1" ht="12" customHeight="1" x14ac:dyDescent="0.2">
      <c r="A490" s="6"/>
    </row>
    <row r="491" spans="1:1" ht="12" customHeight="1" x14ac:dyDescent="0.2">
      <c r="A491" s="6"/>
    </row>
    <row r="492" spans="1:1" ht="12" customHeight="1" x14ac:dyDescent="0.2">
      <c r="A492" s="6"/>
    </row>
    <row r="493" spans="1:1" ht="12" customHeight="1" x14ac:dyDescent="0.2">
      <c r="A493" s="6"/>
    </row>
    <row r="494" spans="1:1" ht="12" customHeight="1" x14ac:dyDescent="0.2">
      <c r="A494" s="6"/>
    </row>
    <row r="495" spans="1:1" ht="12" customHeight="1" x14ac:dyDescent="0.2">
      <c r="A495" s="6"/>
    </row>
    <row r="496" spans="1:1" ht="12" customHeight="1" x14ac:dyDescent="0.2">
      <c r="A496" s="6"/>
    </row>
    <row r="497" spans="1:1" ht="12" customHeight="1" x14ac:dyDescent="0.2">
      <c r="A497" s="6"/>
    </row>
    <row r="498" spans="1:1" ht="12" customHeight="1" x14ac:dyDescent="0.2">
      <c r="A498" s="6"/>
    </row>
    <row r="499" spans="1:1" ht="12" customHeight="1" x14ac:dyDescent="0.2">
      <c r="A499" s="6"/>
    </row>
    <row r="500" spans="1:1" ht="12" customHeight="1" x14ac:dyDescent="0.2">
      <c r="A500" s="6"/>
    </row>
    <row r="501" spans="1:1" ht="12" customHeight="1" x14ac:dyDescent="0.2">
      <c r="A501" s="6"/>
    </row>
    <row r="502" spans="1:1" ht="12" customHeight="1" x14ac:dyDescent="0.2">
      <c r="A502" s="6"/>
    </row>
    <row r="503" spans="1:1" ht="12" customHeight="1" x14ac:dyDescent="0.2">
      <c r="A503" s="6"/>
    </row>
    <row r="504" spans="1:1" ht="12" customHeight="1" x14ac:dyDescent="0.2">
      <c r="A504" s="6"/>
    </row>
    <row r="505" spans="1:1" ht="12" customHeight="1" x14ac:dyDescent="0.2">
      <c r="A505" s="6"/>
    </row>
    <row r="506" spans="1:1" ht="12" customHeight="1" x14ac:dyDescent="0.2">
      <c r="A506" s="6"/>
    </row>
    <row r="507" spans="1:1" ht="12" customHeight="1" x14ac:dyDescent="0.2">
      <c r="A507" s="6"/>
    </row>
    <row r="508" spans="1:1" ht="12" customHeight="1" x14ac:dyDescent="0.2">
      <c r="A508" s="6"/>
    </row>
    <row r="509" spans="1:1" ht="12" customHeight="1" x14ac:dyDescent="0.2">
      <c r="A509" s="6"/>
    </row>
    <row r="510" spans="1:1" ht="12" customHeight="1" x14ac:dyDescent="0.2">
      <c r="A510" s="6"/>
    </row>
    <row r="511" spans="1:1" ht="12" customHeight="1" x14ac:dyDescent="0.2">
      <c r="A511" s="6"/>
    </row>
    <row r="512" spans="1:1" ht="12" customHeight="1" x14ac:dyDescent="0.2">
      <c r="A512" s="6"/>
    </row>
    <row r="513" spans="1:1" ht="12" customHeight="1" x14ac:dyDescent="0.2">
      <c r="A513" s="6"/>
    </row>
    <row r="514" spans="1:1" ht="12" customHeight="1" x14ac:dyDescent="0.2">
      <c r="A514" s="6"/>
    </row>
    <row r="515" spans="1:1" ht="12" customHeight="1" x14ac:dyDescent="0.2">
      <c r="A515" s="6"/>
    </row>
    <row r="516" spans="1:1" ht="12" customHeight="1" x14ac:dyDescent="0.2">
      <c r="A516" s="6"/>
    </row>
    <row r="517" spans="1:1" ht="12" customHeight="1" x14ac:dyDescent="0.2">
      <c r="A517" s="6"/>
    </row>
    <row r="518" spans="1:1" ht="12" customHeight="1" x14ac:dyDescent="0.2">
      <c r="A518" s="6"/>
    </row>
    <row r="519" spans="1:1" ht="12" customHeight="1" x14ac:dyDescent="0.2">
      <c r="A519" s="6"/>
    </row>
    <row r="520" spans="1:1" ht="12" customHeight="1" x14ac:dyDescent="0.2">
      <c r="A520" s="6"/>
    </row>
    <row r="521" spans="1:1" ht="12" customHeight="1" x14ac:dyDescent="0.2">
      <c r="A521" s="6"/>
    </row>
    <row r="522" spans="1:1" ht="12" customHeight="1" x14ac:dyDescent="0.2">
      <c r="A522" s="6"/>
    </row>
    <row r="523" spans="1:1" ht="12" customHeight="1" x14ac:dyDescent="0.2">
      <c r="A523" s="6"/>
    </row>
    <row r="524" spans="1:1" ht="12" customHeight="1" x14ac:dyDescent="0.2">
      <c r="A524" s="6"/>
    </row>
    <row r="525" spans="1:1" ht="12" customHeight="1" x14ac:dyDescent="0.2">
      <c r="A525" s="6"/>
    </row>
    <row r="526" spans="1:1" ht="12" customHeight="1" x14ac:dyDescent="0.2">
      <c r="A526" s="6"/>
    </row>
    <row r="527" spans="1:1" ht="12" customHeight="1" x14ac:dyDescent="0.2">
      <c r="A527" s="6"/>
    </row>
    <row r="528" spans="1:1" ht="12" customHeight="1" x14ac:dyDescent="0.2">
      <c r="A528" s="6"/>
    </row>
    <row r="529" spans="1:1" ht="12" customHeight="1" x14ac:dyDescent="0.2">
      <c r="A529" s="6"/>
    </row>
    <row r="530" spans="1:1" ht="12" customHeight="1" x14ac:dyDescent="0.2">
      <c r="A530" s="6"/>
    </row>
    <row r="531" spans="1:1" ht="12" customHeight="1" x14ac:dyDescent="0.2">
      <c r="A531" s="6"/>
    </row>
    <row r="532" spans="1:1" ht="12" customHeight="1" x14ac:dyDescent="0.2">
      <c r="A532" s="6"/>
    </row>
    <row r="533" spans="1:1" ht="12" customHeight="1" x14ac:dyDescent="0.2">
      <c r="A533" s="6"/>
    </row>
    <row r="534" spans="1:1" ht="12" customHeight="1" x14ac:dyDescent="0.2">
      <c r="A534" s="6"/>
    </row>
    <row r="535" spans="1:1" ht="12" customHeight="1" x14ac:dyDescent="0.2">
      <c r="A535" s="6"/>
    </row>
    <row r="536" spans="1:1" ht="12" customHeight="1" x14ac:dyDescent="0.2">
      <c r="A536" s="6"/>
    </row>
    <row r="537" spans="1:1" ht="12" customHeight="1" x14ac:dyDescent="0.2">
      <c r="A537" s="6"/>
    </row>
    <row r="538" spans="1:1" ht="12" customHeight="1" x14ac:dyDescent="0.2">
      <c r="A538" s="6"/>
    </row>
    <row r="539" spans="1:1" ht="12" customHeight="1" x14ac:dyDescent="0.2">
      <c r="A539" s="6"/>
    </row>
    <row r="540" spans="1:1" ht="12" customHeight="1" x14ac:dyDescent="0.2">
      <c r="A540" s="6"/>
    </row>
    <row r="541" spans="1:1" ht="12" customHeight="1" x14ac:dyDescent="0.2">
      <c r="A541" s="6"/>
    </row>
    <row r="542" spans="1:1" ht="12" customHeight="1" x14ac:dyDescent="0.2">
      <c r="A542" s="6"/>
    </row>
    <row r="543" spans="1:1" ht="12" customHeight="1" x14ac:dyDescent="0.2">
      <c r="A543" s="6"/>
    </row>
    <row r="544" spans="1:1" ht="12" customHeight="1" x14ac:dyDescent="0.2">
      <c r="A544" s="6"/>
    </row>
    <row r="545" spans="1:1" ht="12" customHeight="1" x14ac:dyDescent="0.2">
      <c r="A545" s="6"/>
    </row>
    <row r="546" spans="1:1" ht="12" customHeight="1" x14ac:dyDescent="0.2">
      <c r="A546" s="6"/>
    </row>
    <row r="547" spans="1:1" ht="12" customHeight="1" x14ac:dyDescent="0.2">
      <c r="A547" s="6"/>
    </row>
    <row r="548" spans="1:1" ht="12" customHeight="1" x14ac:dyDescent="0.2">
      <c r="A548" s="6"/>
    </row>
    <row r="549" spans="1:1" ht="12" customHeight="1" x14ac:dyDescent="0.2">
      <c r="A549" s="6"/>
    </row>
    <row r="550" spans="1:1" ht="12" customHeight="1" x14ac:dyDescent="0.2">
      <c r="A550" s="6"/>
    </row>
    <row r="551" spans="1:1" ht="12" customHeight="1" x14ac:dyDescent="0.2">
      <c r="A551" s="6"/>
    </row>
    <row r="552" spans="1:1" ht="12" customHeight="1" x14ac:dyDescent="0.2">
      <c r="A552" s="6"/>
    </row>
    <row r="553" spans="1:1" ht="12" customHeight="1" x14ac:dyDescent="0.2">
      <c r="A553" s="6"/>
    </row>
    <row r="554" spans="1:1" ht="12" customHeight="1" x14ac:dyDescent="0.2">
      <c r="A554" s="6"/>
    </row>
    <row r="555" spans="1:1" ht="12" customHeight="1" x14ac:dyDescent="0.2">
      <c r="A555" s="6"/>
    </row>
    <row r="556" spans="1:1" ht="12" customHeight="1" x14ac:dyDescent="0.2">
      <c r="A556" s="6"/>
    </row>
    <row r="557" spans="1:1" ht="12" customHeight="1" x14ac:dyDescent="0.2">
      <c r="A557" s="6"/>
    </row>
    <row r="558" spans="1:1" ht="12" customHeight="1" x14ac:dyDescent="0.2">
      <c r="A558" s="6"/>
    </row>
    <row r="559" spans="1:1" ht="12" customHeight="1" x14ac:dyDescent="0.2">
      <c r="A559" s="6"/>
    </row>
    <row r="560" spans="1:1" ht="12" customHeight="1" x14ac:dyDescent="0.2">
      <c r="A560" s="6"/>
    </row>
    <row r="561" spans="1:1" ht="12" customHeight="1" x14ac:dyDescent="0.2">
      <c r="A561" s="6"/>
    </row>
    <row r="562" spans="1:1" ht="12" customHeight="1" x14ac:dyDescent="0.2">
      <c r="A562" s="6"/>
    </row>
    <row r="563" spans="1:1" ht="12" customHeight="1" x14ac:dyDescent="0.2">
      <c r="A563" s="6"/>
    </row>
    <row r="564" spans="1:1" ht="12" customHeight="1" x14ac:dyDescent="0.2">
      <c r="A564" s="6"/>
    </row>
    <row r="565" spans="1:1" ht="12" customHeight="1" x14ac:dyDescent="0.2">
      <c r="A565" s="6"/>
    </row>
    <row r="566" spans="1:1" ht="12" customHeight="1" x14ac:dyDescent="0.2">
      <c r="A566" s="6"/>
    </row>
    <row r="567" spans="1:1" ht="12" customHeight="1" x14ac:dyDescent="0.2">
      <c r="A567" s="6"/>
    </row>
    <row r="568" spans="1:1" ht="12" customHeight="1" x14ac:dyDescent="0.2">
      <c r="A568" s="6"/>
    </row>
    <row r="569" spans="1:1" ht="12" customHeight="1" x14ac:dyDescent="0.2">
      <c r="A569" s="6"/>
    </row>
    <row r="570" spans="1:1" ht="12" customHeight="1" x14ac:dyDescent="0.2">
      <c r="A570" s="6"/>
    </row>
    <row r="571" spans="1:1" ht="12" customHeight="1" x14ac:dyDescent="0.2">
      <c r="A571" s="6"/>
    </row>
    <row r="572" spans="1:1" ht="12" customHeight="1" x14ac:dyDescent="0.2">
      <c r="A572" s="6"/>
    </row>
    <row r="573" spans="1:1" ht="12" customHeight="1" x14ac:dyDescent="0.2">
      <c r="A573" s="6"/>
    </row>
    <row r="574" spans="1:1" ht="12" customHeight="1" x14ac:dyDescent="0.2">
      <c r="A574" s="6"/>
    </row>
    <row r="575" spans="1:1" ht="12" customHeight="1" x14ac:dyDescent="0.2">
      <c r="A575" s="6"/>
    </row>
    <row r="576" spans="1:1" ht="12" customHeight="1" x14ac:dyDescent="0.2">
      <c r="A576" s="6"/>
    </row>
    <row r="577" spans="1:1" ht="12" customHeight="1" x14ac:dyDescent="0.2">
      <c r="A577" s="6"/>
    </row>
    <row r="578" spans="1:1" ht="12" customHeight="1" x14ac:dyDescent="0.2">
      <c r="A578" s="6"/>
    </row>
    <row r="579" spans="1:1" ht="12" customHeight="1" x14ac:dyDescent="0.2">
      <c r="A579" s="6"/>
    </row>
    <row r="580" spans="1:1" ht="12" customHeight="1" x14ac:dyDescent="0.2">
      <c r="A580" s="6"/>
    </row>
    <row r="581" spans="1:1" ht="12" customHeight="1" x14ac:dyDescent="0.2">
      <c r="A581" s="6"/>
    </row>
    <row r="582" spans="1:1" ht="12" customHeight="1" x14ac:dyDescent="0.2">
      <c r="A582" s="6"/>
    </row>
    <row r="583" spans="1:1" ht="12" customHeight="1" x14ac:dyDescent="0.2">
      <c r="A583" s="6"/>
    </row>
    <row r="584" spans="1:1" ht="12" customHeight="1" x14ac:dyDescent="0.2">
      <c r="A584" s="6"/>
    </row>
    <row r="585" spans="1:1" ht="12" customHeight="1" x14ac:dyDescent="0.2">
      <c r="A585" s="6"/>
    </row>
    <row r="586" spans="1:1" ht="12" customHeight="1" x14ac:dyDescent="0.2">
      <c r="A586" s="6"/>
    </row>
    <row r="587" spans="1:1" ht="12" customHeight="1" x14ac:dyDescent="0.2">
      <c r="A587" s="6"/>
    </row>
    <row r="588" spans="1:1" ht="12" customHeight="1" x14ac:dyDescent="0.2">
      <c r="A588" s="6"/>
    </row>
    <row r="589" spans="1:1" ht="12" customHeight="1" x14ac:dyDescent="0.2">
      <c r="A589" s="6"/>
    </row>
    <row r="590" spans="1:1" ht="12" customHeight="1" x14ac:dyDescent="0.2">
      <c r="A590" s="6"/>
    </row>
    <row r="591" spans="1:1" ht="12" customHeight="1" x14ac:dyDescent="0.2">
      <c r="A591" s="6"/>
    </row>
    <row r="592" spans="1:1" ht="12" customHeight="1" x14ac:dyDescent="0.2">
      <c r="A592" s="6"/>
    </row>
    <row r="593" spans="1:1" ht="12" customHeight="1" x14ac:dyDescent="0.2">
      <c r="A593" s="6"/>
    </row>
    <row r="594" spans="1:1" ht="12" customHeight="1" x14ac:dyDescent="0.2">
      <c r="A594" s="6"/>
    </row>
    <row r="595" spans="1:1" ht="12" customHeight="1" x14ac:dyDescent="0.2">
      <c r="A595" s="6"/>
    </row>
    <row r="596" spans="1:1" ht="12" customHeight="1" x14ac:dyDescent="0.2">
      <c r="A596" s="6"/>
    </row>
    <row r="597" spans="1:1" ht="12" customHeight="1" x14ac:dyDescent="0.2">
      <c r="A597" s="6"/>
    </row>
    <row r="598" spans="1:1" ht="12" customHeight="1" x14ac:dyDescent="0.2">
      <c r="A598" s="6"/>
    </row>
    <row r="599" spans="1:1" ht="12" customHeight="1" x14ac:dyDescent="0.2">
      <c r="A599" s="6"/>
    </row>
    <row r="600" spans="1:1" ht="12" customHeight="1" x14ac:dyDescent="0.2">
      <c r="A600" s="6"/>
    </row>
    <row r="601" spans="1:1" ht="12" customHeight="1" x14ac:dyDescent="0.2">
      <c r="A601" s="6"/>
    </row>
    <row r="602" spans="1:1" ht="12" customHeight="1" x14ac:dyDescent="0.2">
      <c r="A602" s="6"/>
    </row>
    <row r="603" spans="1:1" ht="12" customHeight="1" x14ac:dyDescent="0.2">
      <c r="A603" s="6"/>
    </row>
    <row r="604" spans="1:1" ht="12" customHeight="1" x14ac:dyDescent="0.2">
      <c r="A604" s="6"/>
    </row>
    <row r="605" spans="1:1" ht="12" customHeight="1" x14ac:dyDescent="0.2">
      <c r="A605" s="6"/>
    </row>
    <row r="606" spans="1:1" ht="12" customHeight="1" x14ac:dyDescent="0.2">
      <c r="A606" s="6"/>
    </row>
    <row r="607" spans="1:1" ht="12" customHeight="1" x14ac:dyDescent="0.2">
      <c r="A607" s="6"/>
    </row>
    <row r="608" spans="1:1" ht="12" customHeight="1" x14ac:dyDescent="0.2">
      <c r="A608" s="6"/>
    </row>
    <row r="609" spans="1:1" ht="12" customHeight="1" x14ac:dyDescent="0.2">
      <c r="A609" s="6"/>
    </row>
    <row r="610" spans="1:1" ht="12" customHeight="1" x14ac:dyDescent="0.2">
      <c r="A610" s="6"/>
    </row>
    <row r="611" spans="1:1" ht="12" customHeight="1" x14ac:dyDescent="0.2">
      <c r="A611" s="6"/>
    </row>
    <row r="612" spans="1:1" ht="12" customHeight="1" x14ac:dyDescent="0.2">
      <c r="A612" s="6"/>
    </row>
    <row r="613" spans="1:1" ht="12" customHeight="1" x14ac:dyDescent="0.2">
      <c r="A613" s="6"/>
    </row>
    <row r="614" spans="1:1" ht="12" customHeight="1" x14ac:dyDescent="0.2">
      <c r="A614" s="6"/>
    </row>
    <row r="615" spans="1:1" ht="12" customHeight="1" x14ac:dyDescent="0.2">
      <c r="A615" s="6"/>
    </row>
    <row r="616" spans="1:1" ht="12" customHeight="1" x14ac:dyDescent="0.2">
      <c r="A616" s="6"/>
    </row>
    <row r="617" spans="1:1" ht="12" customHeight="1" x14ac:dyDescent="0.2">
      <c r="A617" s="6"/>
    </row>
    <row r="618" spans="1:1" ht="12" customHeight="1" x14ac:dyDescent="0.2">
      <c r="A618" s="6"/>
    </row>
    <row r="619" spans="1:1" ht="12" customHeight="1" x14ac:dyDescent="0.2">
      <c r="A619" s="6"/>
    </row>
    <row r="620" spans="1:1" ht="12" customHeight="1" x14ac:dyDescent="0.2">
      <c r="A620" s="6"/>
    </row>
    <row r="621" spans="1:1" ht="12" customHeight="1" x14ac:dyDescent="0.2">
      <c r="A621" s="6"/>
    </row>
    <row r="622" spans="1:1" ht="12" customHeight="1" x14ac:dyDescent="0.2">
      <c r="A622" s="6"/>
    </row>
    <row r="623" spans="1:1" ht="12" customHeight="1" x14ac:dyDescent="0.2">
      <c r="A623" s="6"/>
    </row>
    <row r="624" spans="1:1" ht="12" customHeight="1" x14ac:dyDescent="0.2">
      <c r="A624" s="6"/>
    </row>
    <row r="625" spans="1:1" ht="12" customHeight="1" x14ac:dyDescent="0.2">
      <c r="A625" s="6"/>
    </row>
    <row r="626" spans="1:1" ht="12" customHeight="1" x14ac:dyDescent="0.2">
      <c r="A626" s="6"/>
    </row>
    <row r="627" spans="1:1" ht="12" customHeight="1" x14ac:dyDescent="0.2">
      <c r="A627" s="6"/>
    </row>
    <row r="628" spans="1:1" ht="12" customHeight="1" x14ac:dyDescent="0.2">
      <c r="A628" s="6"/>
    </row>
    <row r="629" spans="1:1" ht="12" customHeight="1" x14ac:dyDescent="0.2">
      <c r="A629" s="6"/>
    </row>
    <row r="630" spans="1:1" ht="12" customHeight="1" x14ac:dyDescent="0.2">
      <c r="A630" s="6"/>
    </row>
    <row r="631" spans="1:1" ht="12" customHeight="1" x14ac:dyDescent="0.2">
      <c r="A631" s="6"/>
    </row>
    <row r="632" spans="1:1" ht="12" customHeight="1" x14ac:dyDescent="0.2">
      <c r="A632" s="6"/>
    </row>
    <row r="633" spans="1:1" ht="12" customHeight="1" x14ac:dyDescent="0.2">
      <c r="A633" s="6"/>
    </row>
    <row r="634" spans="1:1" ht="12" customHeight="1" x14ac:dyDescent="0.2">
      <c r="A634" s="6"/>
    </row>
    <row r="635" spans="1:1" ht="12" customHeight="1" x14ac:dyDescent="0.2">
      <c r="A635" s="6"/>
    </row>
    <row r="636" spans="1:1" ht="12" customHeight="1" x14ac:dyDescent="0.2">
      <c r="A636" s="6"/>
    </row>
    <row r="637" spans="1:1" ht="12" customHeight="1" x14ac:dyDescent="0.2">
      <c r="A637" s="6"/>
    </row>
    <row r="638" spans="1:1" ht="12" customHeight="1" x14ac:dyDescent="0.2">
      <c r="A638" s="6"/>
    </row>
    <row r="639" spans="1:1" ht="12" customHeight="1" x14ac:dyDescent="0.2">
      <c r="A639" s="6"/>
    </row>
    <row r="640" spans="1:1" ht="12" customHeight="1" x14ac:dyDescent="0.2">
      <c r="A640" s="6"/>
    </row>
    <row r="641" spans="1:1" ht="12" customHeight="1" x14ac:dyDescent="0.2">
      <c r="A641" s="6"/>
    </row>
    <row r="642" spans="1:1" ht="12" customHeight="1" x14ac:dyDescent="0.2">
      <c r="A642" s="6"/>
    </row>
    <row r="643" spans="1:1" ht="12" customHeight="1" x14ac:dyDescent="0.2">
      <c r="A643" s="6"/>
    </row>
    <row r="644" spans="1:1" ht="12" customHeight="1" x14ac:dyDescent="0.2">
      <c r="A644" s="6"/>
    </row>
    <row r="645" spans="1:1" ht="12" customHeight="1" x14ac:dyDescent="0.2">
      <c r="A645" s="6"/>
    </row>
    <row r="646" spans="1:1" ht="12" customHeight="1" x14ac:dyDescent="0.2">
      <c r="A646" s="6"/>
    </row>
    <row r="647" spans="1:1" ht="12" customHeight="1" x14ac:dyDescent="0.2">
      <c r="A647" s="6"/>
    </row>
    <row r="648" spans="1:1" ht="12" customHeight="1" x14ac:dyDescent="0.2">
      <c r="A648" s="6"/>
    </row>
    <row r="649" spans="1:1" ht="12" customHeight="1" x14ac:dyDescent="0.2">
      <c r="A649" s="6"/>
    </row>
    <row r="650" spans="1:1" ht="12" customHeight="1" x14ac:dyDescent="0.2">
      <c r="A650" s="6"/>
    </row>
    <row r="651" spans="1:1" ht="12" customHeight="1" x14ac:dyDescent="0.2">
      <c r="A651" s="6"/>
    </row>
    <row r="652" spans="1:1" ht="12" customHeight="1" x14ac:dyDescent="0.2">
      <c r="A652" s="6"/>
    </row>
    <row r="653" spans="1:1" ht="12" customHeight="1" x14ac:dyDescent="0.2">
      <c r="A653" s="6"/>
    </row>
    <row r="654" spans="1:1" ht="12" customHeight="1" x14ac:dyDescent="0.2">
      <c r="A654" s="6"/>
    </row>
    <row r="655" spans="1:1" ht="12" customHeight="1" x14ac:dyDescent="0.2">
      <c r="A655" s="6"/>
    </row>
    <row r="656" spans="1:1" ht="12" customHeight="1" x14ac:dyDescent="0.2">
      <c r="A656" s="6"/>
    </row>
    <row r="657" spans="1:1" ht="12" customHeight="1" x14ac:dyDescent="0.2">
      <c r="A657" s="6"/>
    </row>
    <row r="658" spans="1:1" ht="12" customHeight="1" x14ac:dyDescent="0.2">
      <c r="A658" s="6"/>
    </row>
    <row r="659" spans="1:1" ht="12" customHeight="1" x14ac:dyDescent="0.2">
      <c r="A659" s="6"/>
    </row>
    <row r="660" spans="1:1" ht="12" customHeight="1" x14ac:dyDescent="0.2">
      <c r="A660" s="6"/>
    </row>
    <row r="661" spans="1:1" ht="12" customHeight="1" x14ac:dyDescent="0.2">
      <c r="A661" s="6"/>
    </row>
    <row r="662" spans="1:1" ht="12" customHeight="1" x14ac:dyDescent="0.2">
      <c r="A662" s="6"/>
    </row>
    <row r="663" spans="1:1" ht="12" customHeight="1" x14ac:dyDescent="0.2">
      <c r="A663" s="6"/>
    </row>
    <row r="664" spans="1:1" ht="12" customHeight="1" x14ac:dyDescent="0.2">
      <c r="A664" s="6"/>
    </row>
    <row r="665" spans="1:1" ht="12" customHeight="1" x14ac:dyDescent="0.2">
      <c r="A665" s="6"/>
    </row>
    <row r="666" spans="1:1" ht="12" customHeight="1" x14ac:dyDescent="0.2">
      <c r="A666" s="6"/>
    </row>
    <row r="667" spans="1:1" ht="12" customHeight="1" x14ac:dyDescent="0.2">
      <c r="A667" s="6"/>
    </row>
    <row r="668" spans="1:1" ht="12" customHeight="1" x14ac:dyDescent="0.2">
      <c r="A668" s="6"/>
    </row>
    <row r="669" spans="1:1" ht="12" customHeight="1" x14ac:dyDescent="0.2">
      <c r="A669" s="6"/>
    </row>
    <row r="670" spans="1:1" ht="12" customHeight="1" x14ac:dyDescent="0.2">
      <c r="A670" s="6"/>
    </row>
    <row r="671" spans="1:1" ht="12" customHeight="1" x14ac:dyDescent="0.2">
      <c r="A671" s="6"/>
    </row>
    <row r="672" spans="1:1" ht="12" customHeight="1" x14ac:dyDescent="0.2">
      <c r="A672" s="6"/>
    </row>
    <row r="673" spans="1:1" ht="12" customHeight="1" x14ac:dyDescent="0.2">
      <c r="A673" s="6"/>
    </row>
    <row r="674" spans="1:1" ht="12" customHeight="1" x14ac:dyDescent="0.2">
      <c r="A674" s="6"/>
    </row>
    <row r="675" spans="1:1" ht="12" customHeight="1" x14ac:dyDescent="0.2">
      <c r="A675" s="6"/>
    </row>
    <row r="676" spans="1:1" ht="12" customHeight="1" x14ac:dyDescent="0.2">
      <c r="A676" s="6"/>
    </row>
    <row r="677" spans="1:1" ht="12" customHeight="1" x14ac:dyDescent="0.2">
      <c r="A677" s="6"/>
    </row>
    <row r="678" spans="1:1" ht="12" customHeight="1" x14ac:dyDescent="0.2">
      <c r="A678" s="6"/>
    </row>
    <row r="679" spans="1:1" ht="12" customHeight="1" x14ac:dyDescent="0.2">
      <c r="A679" s="6"/>
    </row>
    <row r="680" spans="1:1" ht="12" customHeight="1" x14ac:dyDescent="0.2">
      <c r="A680" s="6"/>
    </row>
    <row r="681" spans="1:1" ht="12" customHeight="1" x14ac:dyDescent="0.2">
      <c r="A681" s="6"/>
    </row>
    <row r="682" spans="1:1" ht="12" customHeight="1" x14ac:dyDescent="0.2">
      <c r="A682" s="6"/>
    </row>
    <row r="683" spans="1:1" ht="12" customHeight="1" x14ac:dyDescent="0.2">
      <c r="A683" s="6"/>
    </row>
    <row r="684" spans="1:1" ht="12" customHeight="1" x14ac:dyDescent="0.2">
      <c r="A684" s="6"/>
    </row>
    <row r="685" spans="1:1" ht="12" customHeight="1" x14ac:dyDescent="0.2">
      <c r="A685" s="6"/>
    </row>
    <row r="686" spans="1:1" ht="12" customHeight="1" x14ac:dyDescent="0.2">
      <c r="A686" s="6"/>
    </row>
    <row r="687" spans="1:1" ht="12" customHeight="1" x14ac:dyDescent="0.2">
      <c r="A687" s="6"/>
    </row>
    <row r="688" spans="1:1" ht="12" customHeight="1" x14ac:dyDescent="0.2">
      <c r="A688" s="6"/>
    </row>
    <row r="689" spans="1:1" ht="12" customHeight="1" x14ac:dyDescent="0.2">
      <c r="A689" s="6"/>
    </row>
    <row r="690" spans="1:1" ht="12" customHeight="1" x14ac:dyDescent="0.2">
      <c r="A690" s="6"/>
    </row>
    <row r="691" spans="1:1" ht="12" customHeight="1" x14ac:dyDescent="0.2">
      <c r="A691" s="6"/>
    </row>
    <row r="692" spans="1:1" ht="12" customHeight="1" x14ac:dyDescent="0.2">
      <c r="A692" s="6"/>
    </row>
    <row r="693" spans="1:1" ht="12" customHeight="1" x14ac:dyDescent="0.2">
      <c r="A693" s="6"/>
    </row>
    <row r="694" spans="1:1" ht="12" customHeight="1" x14ac:dyDescent="0.2">
      <c r="A694" s="6"/>
    </row>
    <row r="695" spans="1:1" ht="12" customHeight="1" x14ac:dyDescent="0.2">
      <c r="A695" s="6"/>
    </row>
    <row r="696" spans="1:1" ht="12" customHeight="1" x14ac:dyDescent="0.2">
      <c r="A696" s="6"/>
    </row>
    <row r="697" spans="1:1" ht="12" customHeight="1" x14ac:dyDescent="0.2">
      <c r="A697" s="6"/>
    </row>
    <row r="698" spans="1:1" ht="12" customHeight="1" x14ac:dyDescent="0.2">
      <c r="A698" s="6"/>
    </row>
    <row r="699" spans="1:1" ht="12" customHeight="1" x14ac:dyDescent="0.2">
      <c r="A699" s="6"/>
    </row>
    <row r="700" spans="1:1" ht="12" customHeight="1" x14ac:dyDescent="0.2">
      <c r="A700" s="6"/>
    </row>
    <row r="701" spans="1:1" ht="12" customHeight="1" x14ac:dyDescent="0.2">
      <c r="A701" s="6"/>
    </row>
    <row r="702" spans="1:1" ht="12" customHeight="1" x14ac:dyDescent="0.2">
      <c r="A702" s="6"/>
    </row>
    <row r="703" spans="1:1" ht="12" customHeight="1" x14ac:dyDescent="0.2">
      <c r="A703" s="6"/>
    </row>
    <row r="704" spans="1:1" ht="12" customHeight="1" x14ac:dyDescent="0.2">
      <c r="A704" s="6"/>
    </row>
    <row r="705" spans="1:1" ht="12" customHeight="1" x14ac:dyDescent="0.2">
      <c r="A705" s="6"/>
    </row>
    <row r="706" spans="1:1" ht="12" customHeight="1" x14ac:dyDescent="0.2">
      <c r="A706" s="6"/>
    </row>
    <row r="707" spans="1:1" ht="12" customHeight="1" x14ac:dyDescent="0.2">
      <c r="A707" s="6"/>
    </row>
    <row r="708" spans="1:1" ht="12" customHeight="1" x14ac:dyDescent="0.2">
      <c r="A708" s="6"/>
    </row>
    <row r="709" spans="1:1" ht="12" customHeight="1" x14ac:dyDescent="0.2">
      <c r="A709" s="6"/>
    </row>
    <row r="710" spans="1:1" ht="12" customHeight="1" x14ac:dyDescent="0.2">
      <c r="A710" s="6"/>
    </row>
    <row r="711" spans="1:1" ht="12" customHeight="1" x14ac:dyDescent="0.2">
      <c r="A711" s="6"/>
    </row>
    <row r="712" spans="1:1" ht="12" customHeight="1" x14ac:dyDescent="0.2">
      <c r="A712" s="6"/>
    </row>
    <row r="713" spans="1:1" ht="12" customHeight="1" x14ac:dyDescent="0.2">
      <c r="A713" s="6"/>
    </row>
    <row r="714" spans="1:1" ht="12" customHeight="1" x14ac:dyDescent="0.2">
      <c r="A714" s="6"/>
    </row>
    <row r="715" spans="1:1" ht="12" customHeight="1" x14ac:dyDescent="0.2">
      <c r="A715" s="6"/>
    </row>
    <row r="716" spans="1:1" ht="12" customHeight="1" x14ac:dyDescent="0.2">
      <c r="A716" s="6"/>
    </row>
    <row r="717" spans="1:1" ht="12" customHeight="1" x14ac:dyDescent="0.2">
      <c r="A717" s="6"/>
    </row>
    <row r="718" spans="1:1" ht="12" customHeight="1" x14ac:dyDescent="0.2">
      <c r="A718" s="6"/>
    </row>
    <row r="719" spans="1:1" ht="12" customHeight="1" x14ac:dyDescent="0.2">
      <c r="A719" s="6"/>
    </row>
    <row r="720" spans="1:1" ht="12" customHeight="1" x14ac:dyDescent="0.2">
      <c r="A720" s="6"/>
    </row>
    <row r="721" spans="1:1" ht="12" customHeight="1" x14ac:dyDescent="0.2">
      <c r="A721" s="6"/>
    </row>
    <row r="722" spans="1:1" ht="12" customHeight="1" x14ac:dyDescent="0.2">
      <c r="A722" s="6"/>
    </row>
    <row r="723" spans="1:1" ht="12" customHeight="1" x14ac:dyDescent="0.2">
      <c r="A723" s="6"/>
    </row>
    <row r="724" spans="1:1" ht="12" customHeight="1" x14ac:dyDescent="0.2">
      <c r="A724" s="6"/>
    </row>
    <row r="725" spans="1:1" ht="12" customHeight="1" x14ac:dyDescent="0.2">
      <c r="A725" s="6"/>
    </row>
    <row r="726" spans="1:1" ht="12" customHeight="1" x14ac:dyDescent="0.2">
      <c r="A726" s="6"/>
    </row>
    <row r="727" spans="1:1" ht="12" customHeight="1" x14ac:dyDescent="0.2">
      <c r="A727" s="6"/>
    </row>
    <row r="728" spans="1:1" ht="12" customHeight="1" x14ac:dyDescent="0.2">
      <c r="A728" s="6"/>
    </row>
    <row r="729" spans="1:1" ht="12" customHeight="1" x14ac:dyDescent="0.2">
      <c r="A729" s="6"/>
    </row>
    <row r="730" spans="1:1" ht="12" customHeight="1" x14ac:dyDescent="0.2">
      <c r="A730" s="6"/>
    </row>
    <row r="731" spans="1:1" ht="12" customHeight="1" x14ac:dyDescent="0.2">
      <c r="A731" s="6"/>
    </row>
    <row r="732" spans="1:1" ht="12" customHeight="1" x14ac:dyDescent="0.2">
      <c r="A732" s="6"/>
    </row>
    <row r="733" spans="1:1" ht="12" customHeight="1" x14ac:dyDescent="0.2">
      <c r="A733" s="6"/>
    </row>
    <row r="734" spans="1:1" ht="12" customHeight="1" x14ac:dyDescent="0.2">
      <c r="A734" s="6"/>
    </row>
    <row r="735" spans="1:1" ht="12" customHeight="1" x14ac:dyDescent="0.2">
      <c r="A735" s="6"/>
    </row>
    <row r="736" spans="1:1" ht="12" customHeight="1" x14ac:dyDescent="0.2">
      <c r="A736" s="6"/>
    </row>
    <row r="737" spans="1:1" ht="12" customHeight="1" x14ac:dyDescent="0.2">
      <c r="A737" s="6"/>
    </row>
    <row r="738" spans="1:1" ht="12" customHeight="1" x14ac:dyDescent="0.2">
      <c r="A738" s="6"/>
    </row>
    <row r="739" spans="1:1" ht="12" customHeight="1" x14ac:dyDescent="0.2">
      <c r="A739" s="6"/>
    </row>
    <row r="740" spans="1:1" ht="12" customHeight="1" x14ac:dyDescent="0.2">
      <c r="A740" s="6"/>
    </row>
    <row r="741" spans="1:1" ht="12" customHeight="1" x14ac:dyDescent="0.2">
      <c r="A741" s="6"/>
    </row>
    <row r="742" spans="1:1" ht="12" customHeight="1" x14ac:dyDescent="0.2">
      <c r="A742" s="6"/>
    </row>
    <row r="743" spans="1:1" ht="12" customHeight="1" x14ac:dyDescent="0.2">
      <c r="A743" s="6"/>
    </row>
    <row r="744" spans="1:1" ht="12" customHeight="1" x14ac:dyDescent="0.2">
      <c r="A744" s="6"/>
    </row>
    <row r="745" spans="1:1" ht="12" customHeight="1" x14ac:dyDescent="0.2">
      <c r="A745" s="6"/>
    </row>
    <row r="746" spans="1:1" ht="12" customHeight="1" x14ac:dyDescent="0.2">
      <c r="A746" s="6"/>
    </row>
    <row r="747" spans="1:1" ht="12" customHeight="1" x14ac:dyDescent="0.2">
      <c r="A747" s="6"/>
    </row>
    <row r="748" spans="1:1" ht="12" customHeight="1" x14ac:dyDescent="0.2">
      <c r="A748" s="6"/>
    </row>
    <row r="749" spans="1:1" ht="12" customHeight="1" x14ac:dyDescent="0.2">
      <c r="A749" s="6"/>
    </row>
    <row r="750" spans="1:1" ht="12" customHeight="1" x14ac:dyDescent="0.2">
      <c r="A750" s="6"/>
    </row>
    <row r="751" spans="1:1" ht="12" customHeight="1" x14ac:dyDescent="0.2">
      <c r="A751" s="6"/>
    </row>
    <row r="752" spans="1:1" ht="12" customHeight="1" x14ac:dyDescent="0.2">
      <c r="A752" s="6"/>
    </row>
    <row r="753" spans="1:1" ht="12" customHeight="1" x14ac:dyDescent="0.2">
      <c r="A753" s="6"/>
    </row>
    <row r="754" spans="1:1" ht="12" customHeight="1" x14ac:dyDescent="0.2">
      <c r="A754" s="6"/>
    </row>
    <row r="755" spans="1:1" ht="12" customHeight="1" x14ac:dyDescent="0.2">
      <c r="A755" s="6"/>
    </row>
    <row r="756" spans="1:1" ht="12" customHeight="1" x14ac:dyDescent="0.2">
      <c r="A756" s="6"/>
    </row>
    <row r="757" spans="1:1" ht="12" customHeight="1" x14ac:dyDescent="0.2">
      <c r="A757" s="6"/>
    </row>
    <row r="758" spans="1:1" ht="12" customHeight="1" x14ac:dyDescent="0.2">
      <c r="A758" s="6"/>
    </row>
    <row r="759" spans="1:1" ht="12" customHeight="1" x14ac:dyDescent="0.2">
      <c r="A759" s="6"/>
    </row>
    <row r="760" spans="1:1" ht="12" customHeight="1" x14ac:dyDescent="0.2">
      <c r="A760" s="6"/>
    </row>
    <row r="761" spans="1:1" ht="12" customHeight="1" x14ac:dyDescent="0.2">
      <c r="A761" s="6"/>
    </row>
    <row r="762" spans="1:1" ht="12" customHeight="1" x14ac:dyDescent="0.2">
      <c r="A762" s="6"/>
    </row>
    <row r="763" spans="1:1" ht="12" customHeight="1" x14ac:dyDescent="0.2">
      <c r="A763" s="6"/>
    </row>
    <row r="764" spans="1:1" ht="12" customHeight="1" x14ac:dyDescent="0.2">
      <c r="A764" s="6"/>
    </row>
    <row r="765" spans="1:1" ht="12" customHeight="1" x14ac:dyDescent="0.2">
      <c r="A765" s="6"/>
    </row>
    <row r="766" spans="1:1" ht="12" customHeight="1" x14ac:dyDescent="0.2">
      <c r="A766" s="6"/>
    </row>
    <row r="767" spans="1:1" ht="12" customHeight="1" x14ac:dyDescent="0.2">
      <c r="A767" s="6"/>
    </row>
    <row r="768" spans="1:1" ht="12" customHeight="1" x14ac:dyDescent="0.2">
      <c r="A768" s="6"/>
    </row>
    <row r="769" spans="1:1" ht="12" customHeight="1" x14ac:dyDescent="0.2">
      <c r="A769" s="6"/>
    </row>
    <row r="770" spans="1:1" ht="12" customHeight="1" x14ac:dyDescent="0.2">
      <c r="A770" s="6"/>
    </row>
    <row r="771" spans="1:1" ht="12" customHeight="1" x14ac:dyDescent="0.2">
      <c r="A771" s="6"/>
    </row>
    <row r="772" spans="1:1" ht="12" customHeight="1" x14ac:dyDescent="0.2">
      <c r="A772" s="6"/>
    </row>
    <row r="773" spans="1:1" ht="12" customHeight="1" x14ac:dyDescent="0.2">
      <c r="A773" s="6"/>
    </row>
    <row r="774" spans="1:1" ht="12" customHeight="1" x14ac:dyDescent="0.2">
      <c r="A774" s="6"/>
    </row>
    <row r="775" spans="1:1" ht="12" customHeight="1" x14ac:dyDescent="0.2">
      <c r="A775" s="6"/>
    </row>
    <row r="776" spans="1:1" ht="12" customHeight="1" x14ac:dyDescent="0.2">
      <c r="A776" s="6"/>
    </row>
    <row r="777" spans="1:1" ht="12" customHeight="1" x14ac:dyDescent="0.2">
      <c r="A777" s="6"/>
    </row>
    <row r="778" spans="1:1" ht="12" customHeight="1" x14ac:dyDescent="0.2">
      <c r="A778" s="6"/>
    </row>
    <row r="779" spans="1:1" ht="12" customHeight="1" x14ac:dyDescent="0.2">
      <c r="A779" s="6"/>
    </row>
    <row r="780" spans="1:1" ht="12" customHeight="1" x14ac:dyDescent="0.2">
      <c r="A780" s="6"/>
    </row>
    <row r="781" spans="1:1" ht="12" customHeight="1" x14ac:dyDescent="0.2">
      <c r="A781" s="6"/>
    </row>
    <row r="782" spans="1:1" ht="12" customHeight="1" x14ac:dyDescent="0.2">
      <c r="A782" s="6"/>
    </row>
    <row r="783" spans="1:1" ht="12" customHeight="1" x14ac:dyDescent="0.2">
      <c r="A783" s="6"/>
    </row>
    <row r="784" spans="1:1" ht="12" customHeight="1" x14ac:dyDescent="0.2">
      <c r="A784" s="6"/>
    </row>
    <row r="785" spans="1:1" ht="12" customHeight="1" x14ac:dyDescent="0.2">
      <c r="A785" s="6"/>
    </row>
    <row r="786" spans="1:1" ht="12" customHeight="1" x14ac:dyDescent="0.2">
      <c r="A786" s="6"/>
    </row>
    <row r="787" spans="1:1" ht="12" customHeight="1" x14ac:dyDescent="0.2">
      <c r="A787" s="6"/>
    </row>
    <row r="788" spans="1:1" ht="12" customHeight="1" x14ac:dyDescent="0.2">
      <c r="A788" s="6"/>
    </row>
    <row r="789" spans="1:1" ht="12" customHeight="1" x14ac:dyDescent="0.2">
      <c r="A789" s="6"/>
    </row>
    <row r="790" spans="1:1" ht="12" customHeight="1" x14ac:dyDescent="0.2">
      <c r="A790" s="6"/>
    </row>
    <row r="791" spans="1:1" ht="12" customHeight="1" x14ac:dyDescent="0.2">
      <c r="A791" s="6"/>
    </row>
    <row r="792" spans="1:1" ht="12" customHeight="1" x14ac:dyDescent="0.2">
      <c r="A792" s="6"/>
    </row>
    <row r="793" spans="1:1" ht="12" customHeight="1" x14ac:dyDescent="0.2">
      <c r="A793" s="6"/>
    </row>
    <row r="794" spans="1:1" ht="12" customHeight="1" x14ac:dyDescent="0.2">
      <c r="A794" s="6"/>
    </row>
    <row r="795" spans="1:1" ht="12" customHeight="1" x14ac:dyDescent="0.2">
      <c r="A795" s="6"/>
    </row>
    <row r="796" spans="1:1" ht="12" customHeight="1" x14ac:dyDescent="0.2">
      <c r="A796" s="6"/>
    </row>
    <row r="797" spans="1:1" ht="12" customHeight="1" x14ac:dyDescent="0.2">
      <c r="A797" s="6"/>
    </row>
    <row r="798" spans="1:1" ht="12" customHeight="1" x14ac:dyDescent="0.2">
      <c r="A798" s="6"/>
    </row>
    <row r="799" spans="1:1" ht="12" customHeight="1" x14ac:dyDescent="0.2">
      <c r="A799" s="6"/>
    </row>
    <row r="800" spans="1:1" ht="12" customHeight="1" x14ac:dyDescent="0.2">
      <c r="A800" s="6"/>
    </row>
    <row r="801" spans="1:1" ht="12" customHeight="1" x14ac:dyDescent="0.2">
      <c r="A801" s="6"/>
    </row>
    <row r="802" spans="1:1" ht="12" customHeight="1" x14ac:dyDescent="0.2">
      <c r="A802" s="6"/>
    </row>
    <row r="803" spans="1:1" ht="12" customHeight="1" x14ac:dyDescent="0.2">
      <c r="A803" s="6"/>
    </row>
    <row r="804" spans="1:1" ht="12" customHeight="1" x14ac:dyDescent="0.2">
      <c r="A804" s="6"/>
    </row>
    <row r="805" spans="1:1" ht="12" customHeight="1" x14ac:dyDescent="0.2">
      <c r="A805" s="6"/>
    </row>
    <row r="806" spans="1:1" ht="12" customHeight="1" x14ac:dyDescent="0.2">
      <c r="A806" s="6"/>
    </row>
    <row r="807" spans="1:1" ht="12" customHeight="1" x14ac:dyDescent="0.2">
      <c r="A807" s="6"/>
    </row>
    <row r="808" spans="1:1" ht="12" customHeight="1" x14ac:dyDescent="0.2">
      <c r="A808" s="6"/>
    </row>
    <row r="809" spans="1:1" ht="12" customHeight="1" x14ac:dyDescent="0.2">
      <c r="A809" s="6"/>
    </row>
    <row r="810" spans="1:1" ht="12" customHeight="1" x14ac:dyDescent="0.2">
      <c r="A810" s="6"/>
    </row>
    <row r="811" spans="1:1" ht="12" customHeight="1" x14ac:dyDescent="0.2">
      <c r="A811" s="6"/>
    </row>
    <row r="812" spans="1:1" ht="12" customHeight="1" x14ac:dyDescent="0.2">
      <c r="A812" s="6"/>
    </row>
    <row r="813" spans="1:1" ht="12" customHeight="1" x14ac:dyDescent="0.2">
      <c r="A813" s="6"/>
    </row>
    <row r="814" spans="1:1" ht="12" customHeight="1" x14ac:dyDescent="0.2">
      <c r="A814" s="6"/>
    </row>
    <row r="815" spans="1:1" ht="12" customHeight="1" x14ac:dyDescent="0.2">
      <c r="A815" s="6"/>
    </row>
    <row r="816" spans="1:1" ht="12" customHeight="1" x14ac:dyDescent="0.2">
      <c r="A816" s="6"/>
    </row>
    <row r="817" spans="1:1" ht="12" customHeight="1" x14ac:dyDescent="0.2">
      <c r="A817" s="6"/>
    </row>
    <row r="818" spans="1:1" ht="12" customHeight="1" x14ac:dyDescent="0.2">
      <c r="A818" s="6"/>
    </row>
    <row r="819" spans="1:1" ht="12" customHeight="1" x14ac:dyDescent="0.2">
      <c r="A819" s="6"/>
    </row>
    <row r="820" spans="1:1" ht="12" customHeight="1" x14ac:dyDescent="0.2">
      <c r="A820" s="6"/>
    </row>
    <row r="821" spans="1:1" ht="12" customHeight="1" x14ac:dyDescent="0.2">
      <c r="A821" s="6"/>
    </row>
    <row r="822" spans="1:1" ht="12" customHeight="1" x14ac:dyDescent="0.2">
      <c r="A822" s="6"/>
    </row>
    <row r="823" spans="1:1" ht="12" customHeight="1" x14ac:dyDescent="0.2">
      <c r="A823" s="6"/>
    </row>
    <row r="824" spans="1:1" ht="12" customHeight="1" x14ac:dyDescent="0.2">
      <c r="A824" s="6"/>
    </row>
    <row r="825" spans="1:1" ht="12" customHeight="1" x14ac:dyDescent="0.2">
      <c r="A825" s="6"/>
    </row>
    <row r="826" spans="1:1" ht="12" customHeight="1" x14ac:dyDescent="0.2">
      <c r="A826" s="6"/>
    </row>
    <row r="827" spans="1:1" ht="12" customHeight="1" x14ac:dyDescent="0.2">
      <c r="A827" s="6"/>
    </row>
    <row r="828" spans="1:1" ht="12" customHeight="1" x14ac:dyDescent="0.2">
      <c r="A828" s="6"/>
    </row>
    <row r="829" spans="1:1" ht="12" customHeight="1" x14ac:dyDescent="0.2">
      <c r="A829" s="6"/>
    </row>
    <row r="830" spans="1:1" ht="12" customHeight="1" x14ac:dyDescent="0.2">
      <c r="A830" s="6"/>
    </row>
    <row r="831" spans="1:1" ht="12" customHeight="1" x14ac:dyDescent="0.2">
      <c r="A831" s="6"/>
    </row>
    <row r="832" spans="1:1" ht="12" customHeight="1" x14ac:dyDescent="0.2">
      <c r="A832" s="6"/>
    </row>
    <row r="833" spans="1:1" ht="12" customHeight="1" x14ac:dyDescent="0.2">
      <c r="A833" s="6"/>
    </row>
    <row r="834" spans="1:1" ht="12" customHeight="1" x14ac:dyDescent="0.2">
      <c r="A834" s="6"/>
    </row>
    <row r="835" spans="1:1" ht="12" customHeight="1" x14ac:dyDescent="0.2">
      <c r="A835" s="6"/>
    </row>
    <row r="836" spans="1:1" ht="12" customHeight="1" x14ac:dyDescent="0.2">
      <c r="A836" s="6"/>
    </row>
    <row r="837" spans="1:1" ht="12" customHeight="1" x14ac:dyDescent="0.2">
      <c r="A837" s="6"/>
    </row>
    <row r="838" spans="1:1" ht="12" customHeight="1" x14ac:dyDescent="0.2">
      <c r="A838" s="6"/>
    </row>
    <row r="839" spans="1:1" ht="12" customHeight="1" x14ac:dyDescent="0.2">
      <c r="A839" s="6"/>
    </row>
    <row r="840" spans="1:1" ht="12" customHeight="1" x14ac:dyDescent="0.2">
      <c r="A840" s="6"/>
    </row>
    <row r="841" spans="1:1" ht="12" customHeight="1" x14ac:dyDescent="0.2">
      <c r="A841" s="6"/>
    </row>
    <row r="842" spans="1:1" ht="12" customHeight="1" x14ac:dyDescent="0.2">
      <c r="A842" s="6"/>
    </row>
    <row r="843" spans="1:1" ht="12" customHeight="1" x14ac:dyDescent="0.2">
      <c r="A843" s="6"/>
    </row>
    <row r="844" spans="1:1" ht="12" customHeight="1" x14ac:dyDescent="0.2">
      <c r="A844" s="6"/>
    </row>
    <row r="845" spans="1:1" ht="12" customHeight="1" x14ac:dyDescent="0.2">
      <c r="A845" s="6"/>
    </row>
    <row r="846" spans="1:1" ht="12" customHeight="1" x14ac:dyDescent="0.2">
      <c r="A846" s="6"/>
    </row>
    <row r="847" spans="1:1" ht="12" customHeight="1" x14ac:dyDescent="0.2">
      <c r="A847" s="6"/>
    </row>
    <row r="848" spans="1:1" ht="12" customHeight="1" x14ac:dyDescent="0.2">
      <c r="A848" s="6"/>
    </row>
    <row r="849" spans="1:1" ht="12" customHeight="1" x14ac:dyDescent="0.2">
      <c r="A849" s="6"/>
    </row>
    <row r="850" spans="1:1" ht="12" customHeight="1" x14ac:dyDescent="0.2">
      <c r="A850" s="6"/>
    </row>
    <row r="851" spans="1:1" ht="12" customHeight="1" x14ac:dyDescent="0.2">
      <c r="A851" s="6"/>
    </row>
    <row r="852" spans="1:1" ht="12" customHeight="1" x14ac:dyDescent="0.2">
      <c r="A852" s="6"/>
    </row>
    <row r="853" spans="1:1" ht="12" customHeight="1" x14ac:dyDescent="0.2">
      <c r="A853" s="6"/>
    </row>
    <row r="854" spans="1:1" ht="12" customHeight="1" x14ac:dyDescent="0.2">
      <c r="A854" s="6"/>
    </row>
    <row r="855" spans="1:1" ht="12" customHeight="1" x14ac:dyDescent="0.2">
      <c r="A855" s="6"/>
    </row>
    <row r="856" spans="1:1" ht="12" customHeight="1" x14ac:dyDescent="0.2">
      <c r="A856" s="6"/>
    </row>
    <row r="857" spans="1:1" ht="12" customHeight="1" x14ac:dyDescent="0.2">
      <c r="A857" s="6"/>
    </row>
    <row r="858" spans="1:1" ht="12" customHeight="1" x14ac:dyDescent="0.2">
      <c r="A858" s="6"/>
    </row>
    <row r="859" spans="1:1" ht="12" customHeight="1" x14ac:dyDescent="0.2">
      <c r="A859" s="6"/>
    </row>
    <row r="860" spans="1:1" ht="12" customHeight="1" x14ac:dyDescent="0.2">
      <c r="A860" s="6"/>
    </row>
    <row r="861" spans="1:1" ht="12" customHeight="1" x14ac:dyDescent="0.2">
      <c r="A861" s="6"/>
    </row>
    <row r="862" spans="1:1" ht="12" customHeight="1" x14ac:dyDescent="0.2">
      <c r="A862" s="6"/>
    </row>
    <row r="863" spans="1:1" ht="12" customHeight="1" x14ac:dyDescent="0.2">
      <c r="A863" s="6"/>
    </row>
    <row r="864" spans="1:1" ht="12" customHeight="1" x14ac:dyDescent="0.2">
      <c r="A864" s="6"/>
    </row>
    <row r="865" spans="1:1" ht="12" customHeight="1" x14ac:dyDescent="0.2">
      <c r="A865" s="6"/>
    </row>
    <row r="866" spans="1:1" ht="12" customHeight="1" x14ac:dyDescent="0.2">
      <c r="A866" s="6"/>
    </row>
    <row r="867" spans="1:1" ht="12" customHeight="1" x14ac:dyDescent="0.2">
      <c r="A867" s="6"/>
    </row>
    <row r="868" spans="1:1" ht="12" customHeight="1" x14ac:dyDescent="0.2">
      <c r="A868" s="6"/>
    </row>
    <row r="869" spans="1:1" ht="12" customHeight="1" x14ac:dyDescent="0.2">
      <c r="A869" s="6"/>
    </row>
    <row r="870" spans="1:1" ht="12" customHeight="1" x14ac:dyDescent="0.2">
      <c r="A870" s="6"/>
    </row>
    <row r="871" spans="1:1" ht="12" customHeight="1" x14ac:dyDescent="0.2">
      <c r="A871" s="6"/>
    </row>
    <row r="872" spans="1:1" ht="12" customHeight="1" x14ac:dyDescent="0.2">
      <c r="A872" s="6"/>
    </row>
    <row r="873" spans="1:1" ht="12" customHeight="1" x14ac:dyDescent="0.2">
      <c r="A873" s="6"/>
    </row>
    <row r="874" spans="1:1" ht="12" customHeight="1" x14ac:dyDescent="0.2">
      <c r="A874" s="6"/>
    </row>
    <row r="875" spans="1:1" ht="12" customHeight="1" x14ac:dyDescent="0.2">
      <c r="A875" s="6"/>
    </row>
    <row r="876" spans="1:1" ht="12" customHeight="1" x14ac:dyDescent="0.2">
      <c r="A876" s="6"/>
    </row>
    <row r="877" spans="1:1" ht="12" customHeight="1" x14ac:dyDescent="0.2">
      <c r="A877" s="6"/>
    </row>
    <row r="878" spans="1:1" ht="12" customHeight="1" x14ac:dyDescent="0.2">
      <c r="A878" s="6"/>
    </row>
    <row r="879" spans="1:1" ht="12" customHeight="1" x14ac:dyDescent="0.2">
      <c r="A879" s="6"/>
    </row>
    <row r="880" spans="1:1" ht="12" customHeight="1" x14ac:dyDescent="0.2">
      <c r="A880" s="6"/>
    </row>
    <row r="881" spans="1:1" ht="12" customHeight="1" x14ac:dyDescent="0.2">
      <c r="A881" s="6"/>
    </row>
    <row r="882" spans="1:1" ht="12" customHeight="1" x14ac:dyDescent="0.2">
      <c r="A882" s="6"/>
    </row>
    <row r="883" spans="1:1" ht="12" customHeight="1" x14ac:dyDescent="0.2">
      <c r="A883" s="6"/>
    </row>
    <row r="884" spans="1:1" ht="12" customHeight="1" x14ac:dyDescent="0.2">
      <c r="A884" s="6"/>
    </row>
    <row r="885" spans="1:1" ht="12" customHeight="1" x14ac:dyDescent="0.2">
      <c r="A885" s="6"/>
    </row>
    <row r="886" spans="1:1" ht="12" customHeight="1" x14ac:dyDescent="0.2">
      <c r="A886" s="6"/>
    </row>
    <row r="887" spans="1:1" ht="12" customHeight="1" x14ac:dyDescent="0.2">
      <c r="A887" s="6"/>
    </row>
    <row r="888" spans="1:1" ht="12" customHeight="1" x14ac:dyDescent="0.2">
      <c r="A888" s="6"/>
    </row>
    <row r="889" spans="1:1" ht="12" customHeight="1" x14ac:dyDescent="0.2">
      <c r="A889" s="6"/>
    </row>
    <row r="890" spans="1:1" ht="12" customHeight="1" x14ac:dyDescent="0.2">
      <c r="A890" s="6"/>
    </row>
    <row r="891" spans="1:1" ht="12" customHeight="1" x14ac:dyDescent="0.2">
      <c r="A891" s="6"/>
    </row>
    <row r="892" spans="1:1" ht="12" customHeight="1" x14ac:dyDescent="0.2">
      <c r="A892" s="6"/>
    </row>
    <row r="893" spans="1:1" ht="12" customHeight="1" x14ac:dyDescent="0.2">
      <c r="A893" s="6"/>
    </row>
    <row r="894" spans="1:1" ht="12" customHeight="1" x14ac:dyDescent="0.2">
      <c r="A894" s="6"/>
    </row>
    <row r="895" spans="1:1" ht="12" customHeight="1" x14ac:dyDescent="0.2">
      <c r="A895" s="6"/>
    </row>
    <row r="896" spans="1:1" ht="12" customHeight="1" x14ac:dyDescent="0.2">
      <c r="A896" s="6"/>
    </row>
    <row r="897" spans="1:1" ht="12" customHeight="1" x14ac:dyDescent="0.2">
      <c r="A897" s="6"/>
    </row>
    <row r="898" spans="1:1" ht="12" customHeight="1" x14ac:dyDescent="0.2">
      <c r="A898" s="6"/>
    </row>
    <row r="899" spans="1:1" ht="12" customHeight="1" x14ac:dyDescent="0.2">
      <c r="A899" s="6"/>
    </row>
    <row r="900" spans="1:1" ht="12" customHeight="1" x14ac:dyDescent="0.2">
      <c r="A900" s="6"/>
    </row>
    <row r="901" spans="1:1" ht="12" customHeight="1" x14ac:dyDescent="0.2">
      <c r="A901" s="6"/>
    </row>
    <row r="902" spans="1:1" ht="12" customHeight="1" x14ac:dyDescent="0.2">
      <c r="A902" s="6"/>
    </row>
    <row r="903" spans="1:1" ht="12" customHeight="1" x14ac:dyDescent="0.2">
      <c r="A903" s="6"/>
    </row>
    <row r="904" spans="1:1" ht="12" customHeight="1" x14ac:dyDescent="0.2">
      <c r="A904" s="6"/>
    </row>
    <row r="905" spans="1:1" ht="12" customHeight="1" x14ac:dyDescent="0.2">
      <c r="A905" s="6"/>
    </row>
    <row r="906" spans="1:1" ht="12" customHeight="1" x14ac:dyDescent="0.2">
      <c r="A906" s="6"/>
    </row>
    <row r="907" spans="1:1" ht="12" customHeight="1" x14ac:dyDescent="0.2">
      <c r="A907" s="6"/>
    </row>
    <row r="908" spans="1:1" ht="12" customHeight="1" x14ac:dyDescent="0.2">
      <c r="A908" s="6"/>
    </row>
    <row r="909" spans="1:1" ht="12" customHeight="1" x14ac:dyDescent="0.2">
      <c r="A909" s="6"/>
    </row>
    <row r="910" spans="1:1" ht="12" customHeight="1" x14ac:dyDescent="0.2">
      <c r="A910" s="6"/>
    </row>
    <row r="911" spans="1:1" ht="12" customHeight="1" x14ac:dyDescent="0.2">
      <c r="A911" s="6"/>
    </row>
    <row r="912" spans="1:1" ht="12" customHeight="1" x14ac:dyDescent="0.2">
      <c r="A912" s="6"/>
    </row>
    <row r="913" spans="1:1" ht="12" customHeight="1" x14ac:dyDescent="0.2">
      <c r="A913" s="6"/>
    </row>
    <row r="914" spans="1:1" ht="12" customHeight="1" x14ac:dyDescent="0.2">
      <c r="A914" s="6"/>
    </row>
    <row r="915" spans="1:1" ht="12" customHeight="1" x14ac:dyDescent="0.2">
      <c r="A915" s="6"/>
    </row>
    <row r="916" spans="1:1" ht="12" customHeight="1" x14ac:dyDescent="0.2">
      <c r="A916" s="6"/>
    </row>
    <row r="917" spans="1:1" ht="12" customHeight="1" x14ac:dyDescent="0.2">
      <c r="A917" s="6"/>
    </row>
    <row r="918" spans="1:1" ht="12" customHeight="1" x14ac:dyDescent="0.2">
      <c r="A918" s="6"/>
    </row>
    <row r="919" spans="1:1" ht="12" customHeight="1" x14ac:dyDescent="0.2">
      <c r="A919" s="6"/>
    </row>
    <row r="920" spans="1:1" ht="12" customHeight="1" x14ac:dyDescent="0.2">
      <c r="A920" s="6"/>
    </row>
    <row r="921" spans="1:1" ht="12" customHeight="1" x14ac:dyDescent="0.2">
      <c r="A921" s="6"/>
    </row>
    <row r="922" spans="1:1" ht="12" customHeight="1" x14ac:dyDescent="0.2">
      <c r="A922" s="6"/>
    </row>
    <row r="923" spans="1:1" ht="12" customHeight="1" x14ac:dyDescent="0.2">
      <c r="A923" s="6"/>
    </row>
    <row r="924" spans="1:1" ht="12" customHeight="1" x14ac:dyDescent="0.2">
      <c r="A924" s="6"/>
    </row>
    <row r="925" spans="1:1" ht="12" customHeight="1" x14ac:dyDescent="0.2">
      <c r="A925" s="6"/>
    </row>
    <row r="926" spans="1:1" ht="12" customHeight="1" x14ac:dyDescent="0.2">
      <c r="A926" s="6"/>
    </row>
    <row r="927" spans="1:1" ht="12" customHeight="1" x14ac:dyDescent="0.2">
      <c r="A927" s="6"/>
    </row>
    <row r="928" spans="1:1" ht="12" customHeight="1" x14ac:dyDescent="0.2">
      <c r="A928" s="6"/>
    </row>
    <row r="929" spans="1:1" ht="12" customHeight="1" x14ac:dyDescent="0.2">
      <c r="A929" s="6"/>
    </row>
    <row r="930" spans="1:1" ht="12" customHeight="1" x14ac:dyDescent="0.2">
      <c r="A930" s="6"/>
    </row>
    <row r="931" spans="1:1" ht="12" customHeight="1" x14ac:dyDescent="0.2">
      <c r="A931" s="6"/>
    </row>
    <row r="932" spans="1:1" ht="12" customHeight="1" x14ac:dyDescent="0.2">
      <c r="A932" s="6"/>
    </row>
    <row r="933" spans="1:1" ht="12" customHeight="1" x14ac:dyDescent="0.2">
      <c r="A933" s="6"/>
    </row>
    <row r="934" spans="1:1" ht="12" customHeight="1" x14ac:dyDescent="0.2">
      <c r="A934" s="6"/>
    </row>
    <row r="935" spans="1:1" ht="12" customHeight="1" x14ac:dyDescent="0.2">
      <c r="A935" s="6"/>
    </row>
    <row r="936" spans="1:1" ht="12" customHeight="1" x14ac:dyDescent="0.2">
      <c r="A936" s="6"/>
    </row>
    <row r="937" spans="1:1" ht="12" customHeight="1" x14ac:dyDescent="0.2">
      <c r="A937" s="6"/>
    </row>
    <row r="938" spans="1:1" ht="12" customHeight="1" x14ac:dyDescent="0.2">
      <c r="A938" s="6"/>
    </row>
    <row r="939" spans="1:1" ht="12" customHeight="1" x14ac:dyDescent="0.2">
      <c r="A939" s="6"/>
    </row>
    <row r="940" spans="1:1" ht="12" customHeight="1" x14ac:dyDescent="0.2">
      <c r="A940" s="6"/>
    </row>
    <row r="941" spans="1:1" ht="12" customHeight="1" x14ac:dyDescent="0.2">
      <c r="A941" s="6"/>
    </row>
    <row r="942" spans="1:1" ht="12" customHeight="1" x14ac:dyDescent="0.2">
      <c r="A942" s="6"/>
    </row>
    <row r="943" spans="1:1" ht="12" customHeight="1" x14ac:dyDescent="0.2">
      <c r="A943" s="6"/>
    </row>
    <row r="944" spans="1:1" ht="12" customHeight="1" x14ac:dyDescent="0.2">
      <c r="A944" s="6"/>
    </row>
    <row r="945" spans="1:1" ht="12" customHeight="1" x14ac:dyDescent="0.2">
      <c r="A945" s="6"/>
    </row>
    <row r="946" spans="1:1" ht="12" customHeight="1" x14ac:dyDescent="0.2">
      <c r="A946" s="6"/>
    </row>
    <row r="947" spans="1:1" ht="12" customHeight="1" x14ac:dyDescent="0.2">
      <c r="A947" s="6"/>
    </row>
    <row r="948" spans="1:1" ht="12" customHeight="1" x14ac:dyDescent="0.2">
      <c r="A948" s="6"/>
    </row>
    <row r="949" spans="1:1" ht="12" customHeight="1" x14ac:dyDescent="0.2">
      <c r="A949" s="6"/>
    </row>
    <row r="950" spans="1:1" ht="12" customHeight="1" x14ac:dyDescent="0.2">
      <c r="A950" s="6"/>
    </row>
    <row r="951" spans="1:1" ht="12" customHeight="1" x14ac:dyDescent="0.2">
      <c r="A951" s="6"/>
    </row>
    <row r="952" spans="1:1" ht="12" customHeight="1" x14ac:dyDescent="0.2">
      <c r="A952" s="6"/>
    </row>
    <row r="953" spans="1:1" ht="12" customHeight="1" x14ac:dyDescent="0.2">
      <c r="A953" s="6"/>
    </row>
    <row r="954" spans="1:1" ht="12" customHeight="1" x14ac:dyDescent="0.2">
      <c r="A954" s="6"/>
    </row>
    <row r="955" spans="1:1" ht="12" customHeight="1" x14ac:dyDescent="0.2">
      <c r="A955" s="6"/>
    </row>
    <row r="956" spans="1:1" ht="12" customHeight="1" x14ac:dyDescent="0.2">
      <c r="A956" s="6"/>
    </row>
    <row r="957" spans="1:1" ht="12" customHeight="1" x14ac:dyDescent="0.2">
      <c r="A957" s="6"/>
    </row>
    <row r="958" spans="1:1" ht="12" customHeight="1" x14ac:dyDescent="0.2">
      <c r="A958" s="6"/>
    </row>
    <row r="959" spans="1:1" ht="12" customHeight="1" x14ac:dyDescent="0.2">
      <c r="A959" s="6"/>
    </row>
    <row r="960" spans="1:1" ht="12" customHeight="1" x14ac:dyDescent="0.2">
      <c r="A960" s="6"/>
    </row>
    <row r="961" spans="1:1" ht="12" customHeight="1" x14ac:dyDescent="0.2">
      <c r="A961" s="6"/>
    </row>
    <row r="962" spans="1:1" ht="12" customHeight="1" x14ac:dyDescent="0.2">
      <c r="A962" s="6"/>
    </row>
    <row r="963" spans="1:1" ht="12" customHeight="1" x14ac:dyDescent="0.2">
      <c r="A963" s="6"/>
    </row>
    <row r="964" spans="1:1" ht="12" customHeight="1" x14ac:dyDescent="0.2">
      <c r="A964" s="6"/>
    </row>
    <row r="965" spans="1:1" ht="12" customHeight="1" x14ac:dyDescent="0.2">
      <c r="A965" s="6"/>
    </row>
    <row r="966" spans="1:1" ht="12" customHeight="1" x14ac:dyDescent="0.2">
      <c r="A966" s="6"/>
    </row>
    <row r="967" spans="1:1" ht="12" customHeight="1" x14ac:dyDescent="0.2">
      <c r="A967" s="6"/>
    </row>
    <row r="968" spans="1:1" ht="12" customHeight="1" x14ac:dyDescent="0.2">
      <c r="A968" s="6"/>
    </row>
    <row r="969" spans="1:1" ht="12" customHeight="1" x14ac:dyDescent="0.2">
      <c r="A969" s="6"/>
    </row>
    <row r="970" spans="1:1" ht="12" customHeight="1" x14ac:dyDescent="0.2">
      <c r="A970" s="6"/>
    </row>
    <row r="971" spans="1:1" ht="12" customHeight="1" x14ac:dyDescent="0.2">
      <c r="A971" s="6"/>
    </row>
    <row r="972" spans="1:1" ht="12" customHeight="1" x14ac:dyDescent="0.2">
      <c r="A972" s="6"/>
    </row>
    <row r="973" spans="1:1" ht="12" customHeight="1" x14ac:dyDescent="0.2">
      <c r="A973" s="6"/>
    </row>
    <row r="974" spans="1:1" ht="12" customHeight="1" x14ac:dyDescent="0.2">
      <c r="A974" s="6"/>
    </row>
    <row r="975" spans="1:1" ht="12" customHeight="1" x14ac:dyDescent="0.2">
      <c r="A975" s="6"/>
    </row>
    <row r="976" spans="1:1" ht="12" customHeight="1" x14ac:dyDescent="0.2">
      <c r="A976" s="6"/>
    </row>
    <row r="977" spans="1:1" ht="12" customHeight="1" x14ac:dyDescent="0.2">
      <c r="A977" s="6"/>
    </row>
    <row r="978" spans="1:1" ht="12" customHeight="1" x14ac:dyDescent="0.2">
      <c r="A978" s="6"/>
    </row>
    <row r="979" spans="1:1" ht="12" customHeight="1" x14ac:dyDescent="0.2">
      <c r="A979" s="6"/>
    </row>
    <row r="980" spans="1:1" ht="12" customHeight="1" x14ac:dyDescent="0.2">
      <c r="A980" s="6"/>
    </row>
    <row r="981" spans="1:1" ht="12" customHeight="1" x14ac:dyDescent="0.2">
      <c r="A981" s="6"/>
    </row>
    <row r="982" spans="1:1" ht="12" customHeight="1" x14ac:dyDescent="0.2">
      <c r="A982" s="6"/>
    </row>
    <row r="983" spans="1:1" ht="12" customHeight="1" x14ac:dyDescent="0.2">
      <c r="A983" s="6"/>
    </row>
    <row r="984" spans="1:1" ht="12" customHeight="1" x14ac:dyDescent="0.2">
      <c r="A984" s="6"/>
    </row>
    <row r="985" spans="1:1" ht="12" customHeight="1" x14ac:dyDescent="0.2">
      <c r="A985" s="6"/>
    </row>
    <row r="986" spans="1:1" ht="12" customHeight="1" x14ac:dyDescent="0.2">
      <c r="A986" s="6"/>
    </row>
    <row r="987" spans="1:1" ht="12" customHeight="1" x14ac:dyDescent="0.2">
      <c r="A987" s="6"/>
    </row>
    <row r="988" spans="1:1" ht="12" customHeight="1" x14ac:dyDescent="0.2">
      <c r="A988" s="6"/>
    </row>
    <row r="989" spans="1:1" ht="12" customHeight="1" x14ac:dyDescent="0.2">
      <c r="A989" s="6"/>
    </row>
    <row r="990" spans="1:1" ht="12" customHeight="1" x14ac:dyDescent="0.2">
      <c r="A990" s="6"/>
    </row>
    <row r="991" spans="1:1" ht="12" customHeight="1" x14ac:dyDescent="0.2">
      <c r="A991" s="6"/>
    </row>
    <row r="992" spans="1:1" ht="12" customHeight="1" x14ac:dyDescent="0.2">
      <c r="A992" s="6"/>
    </row>
    <row r="993" spans="1:1" ht="12" customHeight="1" x14ac:dyDescent="0.2">
      <c r="A993" s="6"/>
    </row>
    <row r="994" spans="1:1" ht="12" customHeight="1" x14ac:dyDescent="0.2">
      <c r="A994" s="6"/>
    </row>
    <row r="995" spans="1:1" ht="12" customHeight="1" x14ac:dyDescent="0.2">
      <c r="A995" s="6"/>
    </row>
    <row r="996" spans="1:1" ht="12" customHeight="1" x14ac:dyDescent="0.2">
      <c r="A996" s="6"/>
    </row>
    <row r="997" spans="1:1" ht="12" customHeight="1" x14ac:dyDescent="0.2">
      <c r="A997" s="6"/>
    </row>
    <row r="998" spans="1:1" ht="12" customHeight="1" x14ac:dyDescent="0.2">
      <c r="A998" s="6"/>
    </row>
    <row r="999" spans="1:1" ht="12" customHeight="1" x14ac:dyDescent="0.2">
      <c r="A999" s="6"/>
    </row>
    <row r="1000" spans="1:1" ht="12" customHeight="1" x14ac:dyDescent="0.2">
      <c r="A1000" s="6"/>
    </row>
  </sheetData>
  <mergeCells count="1">
    <mergeCell ref="A1:D1"/>
  </mergeCells>
  <pageMargins left="0.75" right="0.75" top="1" bottom="1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DCD619CD-FCA9-604B-8E3A-3FDCFCB3843B}">
      <formula1>productie</formula1>
    </dataValidation>
    <dataValidation type="list" allowBlank="1" showErrorMessage="1" sqref="B4" xr:uid="{80435F2E-2EAA-344C-8713-9809BF80DA87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4ED854D0-71C4-6E4C-8437-EF5EDE8D5EF2}">
      <formula1>productie</formula1>
    </dataValidation>
    <dataValidation type="list" allowBlank="1" showErrorMessage="1" sqref="B4" xr:uid="{F98E4D96-BD1B-DB47-BD6B-7E128268F6E3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F4616527-1ADA-654F-93C7-8785F55BB9E2}">
      <formula1>productie</formula1>
    </dataValidation>
    <dataValidation type="list" allowBlank="1" showErrorMessage="1" sqref="B4" xr:uid="{D7E57D7C-9842-874F-A8A4-F666DD5BFB16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815960B2-ADC5-F04D-BF07-09056D02C833}">
      <formula1>productie</formula1>
    </dataValidation>
    <dataValidation type="list" allowBlank="1" showErrorMessage="1" sqref="B4" xr:uid="{963988A5-DF30-2747-ADA0-F3862C8F9449}">
      <formula1>bedienden</formula1>
    </dataValidation>
  </dataValidations>
  <pageMargins left="0.75" right="0.75" top="1" bottom="1" header="0" footer="0"/>
  <pageSetup orientation="landscape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selection activeCell="C26" sqref="C2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E07A978B-9D68-E949-8F75-F32DAC1BAC36}">
      <formula1>productie</formula1>
    </dataValidation>
    <dataValidation type="list" allowBlank="1" showErrorMessage="1" sqref="B4" xr:uid="{3BE01B0C-E541-AE4F-9EBE-69D4A8A11CFD}">
      <formula1>bedienden</formula1>
    </dataValidation>
  </dataValidations>
  <pageMargins left="0.75" right="0.75" top="1" bottom="1" header="0" footer="0"/>
  <pageSetup orientation="landscape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F43C3BD7-9C3E-D948-ADD8-A7E4C6542BCC}">
      <formula1>productie</formula1>
    </dataValidation>
    <dataValidation type="list" allowBlank="1" showErrorMessage="1" sqref="B4" xr:uid="{C6C5F7E0-21BC-2441-91C1-4F90A59E4498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2736389D-962C-1E4F-AA6C-4D694EF9C049}">
      <formula1>productie</formula1>
    </dataValidation>
    <dataValidation type="list" allowBlank="1" showErrorMessage="1" sqref="B4" xr:uid="{389591E7-22BB-B647-85C1-C8B887EBB7E7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56CF9A7A-6743-2244-8EFD-044468A07C55}">
      <formula1>productie</formula1>
    </dataValidation>
    <dataValidation type="list" allowBlank="1" showErrorMessage="1" sqref="B4" xr:uid="{E1FD4B33-79B9-F244-B89A-3397D46B4E5F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762D51E6-DCF6-074F-9087-D28E84B0612F}">
      <formula1>productie</formula1>
    </dataValidation>
    <dataValidation type="list" allowBlank="1" showErrorMessage="1" sqref="B4" xr:uid="{03FD4460-4A76-DD41-80A2-B3C3BC3A3B73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4BC9EB0D-6581-5945-A51F-92BD91C58457}">
      <formula1>productie</formula1>
    </dataValidation>
    <dataValidation type="list" allowBlank="1" showErrorMessage="1" sqref="B4" xr:uid="{64802BF2-FC42-C442-BC27-81A1C1BABC51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>
        <v>1</v>
      </c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20.90909090909091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172.33333333333334</v>
      </c>
      <c r="C39" s="6" t="s">
        <v>247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1</v>
      </c>
      <c r="D43" s="33">
        <f t="shared" si="1"/>
        <v>1</v>
      </c>
      <c r="E43" s="34">
        <v>0.1027</v>
      </c>
      <c r="F43" s="33">
        <f t="shared" ref="F43:P43" si="2">$B$20</f>
        <v>1</v>
      </c>
      <c r="G43" s="33">
        <f t="shared" si="2"/>
        <v>1</v>
      </c>
      <c r="H43" s="33">
        <f t="shared" si="2"/>
        <v>1</v>
      </c>
      <c r="I43" s="33">
        <f t="shared" si="2"/>
        <v>1</v>
      </c>
      <c r="J43" s="33">
        <f t="shared" si="2"/>
        <v>1</v>
      </c>
      <c r="K43" s="33">
        <f t="shared" si="2"/>
        <v>1</v>
      </c>
      <c r="L43" s="33">
        <f t="shared" si="2"/>
        <v>1</v>
      </c>
      <c r="M43" s="33">
        <f t="shared" si="2"/>
        <v>1</v>
      </c>
      <c r="N43" s="33">
        <f t="shared" si="2"/>
        <v>1</v>
      </c>
      <c r="O43" s="33">
        <f t="shared" si="2"/>
        <v>1</v>
      </c>
      <c r="P43" s="35">
        <f t="shared" si="2"/>
        <v>1</v>
      </c>
    </row>
    <row r="44" spans="1:17" ht="12" customHeight="1" x14ac:dyDescent="0.2">
      <c r="A44" s="7" t="s">
        <v>83</v>
      </c>
      <c r="B44" s="36">
        <f t="shared" ref="B44:B50" si="3">SUM(C44:P44)</f>
        <v>230</v>
      </c>
      <c r="C44" s="37">
        <f>$B21</f>
        <v>20.90909090909091</v>
      </c>
      <c r="D44" s="38">
        <f t="shared" ref="D44:D45" si="4">C44</f>
        <v>20.90909090909091</v>
      </c>
      <c r="E44" s="39" t="s">
        <v>14</v>
      </c>
      <c r="F44" s="38">
        <f t="shared" ref="F44:F45" si="5">D44</f>
        <v>20.90909090909091</v>
      </c>
      <c r="G44" s="38">
        <f t="shared" ref="G44:I45" si="6">F44</f>
        <v>20.90909090909091</v>
      </c>
      <c r="H44" s="38">
        <f t="shared" si="6"/>
        <v>20.90909090909091</v>
      </c>
      <c r="I44" s="38">
        <f t="shared" si="6"/>
        <v>20.90909090909091</v>
      </c>
      <c r="J44" s="38" t="s">
        <v>14</v>
      </c>
      <c r="K44" s="38">
        <f t="shared" ref="K44:K45" si="7">I44</f>
        <v>20.90909090909091</v>
      </c>
      <c r="L44" s="38">
        <f t="shared" ref="L44:N45" si="8">K44</f>
        <v>20.90909090909091</v>
      </c>
      <c r="M44" s="38">
        <f t="shared" si="8"/>
        <v>20.90909090909091</v>
      </c>
      <c r="N44" s="38">
        <f t="shared" si="8"/>
        <v>20.90909090909091</v>
      </c>
      <c r="O44" s="39" t="s">
        <v>84</v>
      </c>
      <c r="P44" s="40">
        <f t="shared" ref="P44:P45" si="9">N44</f>
        <v>20.90909090909091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MAX(0,IF((G45+G46)&gt;0,((G45+G46)*108%)*(B35+B36+B37)-(B38+B40),0))</f>
        <v>0</v>
      </c>
      <c r="H47" s="24">
        <f>MAX(0,IF((H45+H46)&gt;0,((H45+H46)*108%)*(B35+B36+B37)-(B38+B40),0))</f>
        <v>0</v>
      </c>
      <c r="I47" s="24">
        <f>MAX(0,IF((I45+I46)&gt;0,((I45+I46)*108%)*(B35+B36+B37)-(B38+B40),0))</f>
        <v>0</v>
      </c>
      <c r="J47" s="44" t="s">
        <v>84</v>
      </c>
      <c r="K47" s="24">
        <f>MAX(0,IF((K45+K46)&gt;0,((K45+K46)*108%)*(B35+B36+B37)-(B38+B40),0))</f>
        <v>0</v>
      </c>
      <c r="L47" s="24">
        <f>MAX(0,IF((L45+L46)&gt;0,((L45+L46)*108%)*(B35+B36+B37)-(B38+B40),0))</f>
        <v>0</v>
      </c>
      <c r="M47" s="24">
        <f>MAX(0,IF((M45+M46)&gt;0,((M45+M46)*108%)*(B35+B36+B37)-(B38+B40),0))</f>
        <v>0</v>
      </c>
      <c r="N47" s="24">
        <f>MAX(0,IF((N45+N46)&gt;0,((N45+N46)*108%)*(B35+B36+B37)-(B38+B40),0))</f>
        <v>0</v>
      </c>
      <c r="O47" s="24">
        <f>MAX(0,IF((O45)&gt;0,((O45)*108%)*(B35+B36+B37),0))</f>
        <v>0</v>
      </c>
      <c r="P47" s="45">
        <f>MAX(0,IF((P45+P46)&gt;0,((P45+P46)*108%)*(B35+B36+B37)-(B38+B40),0))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686CD9CB-C2FE-4F45-B750-21C0C7EF00FE}">
      <formula1>artiesten</formula1>
    </dataValidation>
    <dataValidation type="list" allowBlank="1" showErrorMessage="1" sqref="B5" xr:uid="{E89363B6-E5BF-2046-A1F4-C8F01C67B9DF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>
        <v>1</v>
      </c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20.90909090909091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172.33333333333334</v>
      </c>
      <c r="C39" s="6" t="s">
        <v>247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1</v>
      </c>
      <c r="D43" s="33">
        <f t="shared" si="1"/>
        <v>1</v>
      </c>
      <c r="E43" s="34">
        <v>0.1027</v>
      </c>
      <c r="F43" s="33">
        <f t="shared" ref="F43:P43" si="2">$B$20</f>
        <v>1</v>
      </c>
      <c r="G43" s="33">
        <f t="shared" si="2"/>
        <v>1</v>
      </c>
      <c r="H43" s="33">
        <f t="shared" si="2"/>
        <v>1</v>
      </c>
      <c r="I43" s="33">
        <f t="shared" si="2"/>
        <v>1</v>
      </c>
      <c r="J43" s="33">
        <f t="shared" si="2"/>
        <v>1</v>
      </c>
      <c r="K43" s="33">
        <f t="shared" si="2"/>
        <v>1</v>
      </c>
      <c r="L43" s="33">
        <f t="shared" si="2"/>
        <v>1</v>
      </c>
      <c r="M43" s="33">
        <f t="shared" si="2"/>
        <v>1</v>
      </c>
      <c r="N43" s="33">
        <f t="shared" si="2"/>
        <v>1</v>
      </c>
      <c r="O43" s="33">
        <f t="shared" si="2"/>
        <v>1</v>
      </c>
      <c r="P43" s="35">
        <f t="shared" si="2"/>
        <v>1</v>
      </c>
    </row>
    <row r="44" spans="1:17" ht="12" customHeight="1" x14ac:dyDescent="0.2">
      <c r="A44" s="7" t="s">
        <v>83</v>
      </c>
      <c r="B44" s="36">
        <f t="shared" ref="B44:B50" si="3">SUM(C44:P44)</f>
        <v>230</v>
      </c>
      <c r="C44" s="37">
        <f>$B21</f>
        <v>20.90909090909091</v>
      </c>
      <c r="D44" s="38">
        <f t="shared" ref="D44:D45" si="4">C44</f>
        <v>20.90909090909091</v>
      </c>
      <c r="E44" s="39" t="s">
        <v>14</v>
      </c>
      <c r="F44" s="38">
        <f t="shared" ref="F44:F45" si="5">D44</f>
        <v>20.90909090909091</v>
      </c>
      <c r="G44" s="38">
        <f t="shared" ref="G44:I45" si="6">F44</f>
        <v>20.90909090909091</v>
      </c>
      <c r="H44" s="38">
        <f t="shared" si="6"/>
        <v>20.90909090909091</v>
      </c>
      <c r="I44" s="38">
        <f t="shared" si="6"/>
        <v>20.90909090909091</v>
      </c>
      <c r="J44" s="38" t="s">
        <v>14</v>
      </c>
      <c r="K44" s="38">
        <f t="shared" ref="K44:K45" si="7">I44</f>
        <v>20.90909090909091</v>
      </c>
      <c r="L44" s="38">
        <f t="shared" ref="L44:N45" si="8">K44</f>
        <v>20.90909090909091</v>
      </c>
      <c r="M44" s="38">
        <f t="shared" si="8"/>
        <v>20.90909090909091</v>
      </c>
      <c r="N44" s="38">
        <f t="shared" si="8"/>
        <v>20.90909090909091</v>
      </c>
      <c r="O44" s="39" t="s">
        <v>84</v>
      </c>
      <c r="P44" s="40">
        <f t="shared" ref="P44:P45" si="9">N44</f>
        <v>20.90909090909091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MAX(0,IF((G45+G46)&gt;0,((G45+G46)*108%)*(B35+B36+B37)-(B38+B40),0))</f>
        <v>0</v>
      </c>
      <c r="H47" s="24">
        <f>MAX(0,IF((H45+H46)&gt;0,((H45+H46)*108%)*(B35+B36+B37)-(B38+B40),0))</f>
        <v>0</v>
      </c>
      <c r="I47" s="24">
        <f>MAX(0,IF((I45+I46)&gt;0,((I45+I46)*108%)*(B35+B36+B37)-(B38+B40),0))</f>
        <v>0</v>
      </c>
      <c r="J47" s="44" t="s">
        <v>84</v>
      </c>
      <c r="K47" s="24">
        <f>MAX(0,IF((K45+K46)&gt;0,((K45+K46)*108%)*(B35+B36+B37)-(B38+B40),0))</f>
        <v>0</v>
      </c>
      <c r="L47" s="24">
        <f>MAX(0,IF((L45+L46)&gt;0,((L45+L46)*108%)*(B35+B36+B37)-(B38+B40),0))</f>
        <v>0</v>
      </c>
      <c r="M47" s="24">
        <f>MAX(0,IF((M45+M46)&gt;0,((M45+M46)*108%)*(B35+B36+B37)-(B38+B40),0))</f>
        <v>0</v>
      </c>
      <c r="N47" s="24">
        <f>MAX(0,IF((N45+N46)&gt;0,((N45+N46)*108%)*(B35+B36+B37)-(B38+B40),0))</f>
        <v>0</v>
      </c>
      <c r="O47" s="24">
        <f>MAX(0,IF((O45)&gt;0,((O45)*108%)*(B35+B36+B37),0))</f>
        <v>0</v>
      </c>
      <c r="P47" s="45">
        <f>MAX(0,IF((P45+P46)&gt;0,((P45+P46)*108%)*(B35+B36+B37)-(B38+B40),0))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75929B62-53A5-5743-A49D-FD96A64B8F39}">
      <formula1>artiesten</formula1>
    </dataValidation>
    <dataValidation type="list" allowBlank="1" showErrorMessage="1" sqref="B5" xr:uid="{E4EEB576-6BBC-924F-BE7D-14102543133B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>
        <v>1</v>
      </c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20.90909090909091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172.33333333333334</v>
      </c>
      <c r="C39" s="6" t="s">
        <v>247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1</v>
      </c>
      <c r="D43" s="33">
        <f t="shared" si="1"/>
        <v>1</v>
      </c>
      <c r="E43" s="34">
        <v>0.1027</v>
      </c>
      <c r="F43" s="33">
        <f t="shared" ref="F43:P43" si="2">$B$20</f>
        <v>1</v>
      </c>
      <c r="G43" s="33">
        <f t="shared" si="2"/>
        <v>1</v>
      </c>
      <c r="H43" s="33">
        <f t="shared" si="2"/>
        <v>1</v>
      </c>
      <c r="I43" s="33">
        <f t="shared" si="2"/>
        <v>1</v>
      </c>
      <c r="J43" s="33">
        <f t="shared" si="2"/>
        <v>1</v>
      </c>
      <c r="K43" s="33">
        <f t="shared" si="2"/>
        <v>1</v>
      </c>
      <c r="L43" s="33">
        <f t="shared" si="2"/>
        <v>1</v>
      </c>
      <c r="M43" s="33">
        <f t="shared" si="2"/>
        <v>1</v>
      </c>
      <c r="N43" s="33">
        <f t="shared" si="2"/>
        <v>1</v>
      </c>
      <c r="O43" s="33">
        <f t="shared" si="2"/>
        <v>1</v>
      </c>
      <c r="P43" s="35">
        <f t="shared" si="2"/>
        <v>1</v>
      </c>
    </row>
    <row r="44" spans="1:17" ht="12" customHeight="1" x14ac:dyDescent="0.2">
      <c r="A44" s="7" t="s">
        <v>83</v>
      </c>
      <c r="B44" s="36">
        <f t="shared" ref="B44:B50" si="3">SUM(C44:P44)</f>
        <v>230</v>
      </c>
      <c r="C44" s="37">
        <f>$B21</f>
        <v>20.90909090909091</v>
      </c>
      <c r="D44" s="38">
        <f t="shared" ref="D44:D45" si="4">C44</f>
        <v>20.90909090909091</v>
      </c>
      <c r="E44" s="39" t="s">
        <v>14</v>
      </c>
      <c r="F44" s="38">
        <f t="shared" ref="F44:F45" si="5">D44</f>
        <v>20.90909090909091</v>
      </c>
      <c r="G44" s="38">
        <f t="shared" ref="G44:I45" si="6">F44</f>
        <v>20.90909090909091</v>
      </c>
      <c r="H44" s="38">
        <f t="shared" si="6"/>
        <v>20.90909090909091</v>
      </c>
      <c r="I44" s="38">
        <f t="shared" si="6"/>
        <v>20.90909090909091</v>
      </c>
      <c r="J44" s="38" t="s">
        <v>14</v>
      </c>
      <c r="K44" s="38">
        <f t="shared" ref="K44:K45" si="7">I44</f>
        <v>20.90909090909091</v>
      </c>
      <c r="L44" s="38">
        <f t="shared" ref="L44:N45" si="8">K44</f>
        <v>20.90909090909091</v>
      </c>
      <c r="M44" s="38">
        <f t="shared" si="8"/>
        <v>20.90909090909091</v>
      </c>
      <c r="N44" s="38">
        <f t="shared" si="8"/>
        <v>20.90909090909091</v>
      </c>
      <c r="O44" s="39" t="s">
        <v>84</v>
      </c>
      <c r="P44" s="40">
        <f t="shared" ref="P44:P45" si="9">N44</f>
        <v>20.90909090909091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MAX(0,IF((G45+G46)&gt;0,((G45+G46)*108%)*(B35+B36+B37)-(B38+B40),0))</f>
        <v>0</v>
      </c>
      <c r="H47" s="24">
        <f>MAX(0,IF((H45+H46)&gt;0,((H45+H46)*108%)*(B35+B36+B37)-(B38+B40),0))</f>
        <v>0</v>
      </c>
      <c r="I47" s="24">
        <f>MAX(0,IF((I45+I46)&gt;0,((I45+I46)*108%)*(B35+B36+B37)-(B38+B40),0))</f>
        <v>0</v>
      </c>
      <c r="J47" s="44" t="s">
        <v>84</v>
      </c>
      <c r="K47" s="24">
        <f>MAX(0,IF((K45+K46)&gt;0,((K45+K46)*108%)*(B35+B36+B37)-(B38+B40),0))</f>
        <v>0</v>
      </c>
      <c r="L47" s="24">
        <f>MAX(0,IF((L45+L46)&gt;0,((L45+L46)*108%)*(B35+B36+B37)-(B38+B40),0))</f>
        <v>0</v>
      </c>
      <c r="M47" s="24">
        <f>MAX(0,IF((M45+M46)&gt;0,((M45+M46)*108%)*(B35+B36+B37)-(B38+B40),0))</f>
        <v>0</v>
      </c>
      <c r="N47" s="24">
        <f>MAX(0,IF((N45+N46)&gt;0,((N45+N46)*108%)*(B35+B36+B37)-(B38+B40),0))</f>
        <v>0</v>
      </c>
      <c r="O47" s="24">
        <f>MAX(0,IF((O45)&gt;0,((O45)*108%)*(B35+B36+B37),0))</f>
        <v>0</v>
      </c>
      <c r="P47" s="45">
        <f>MAX(0,IF((P45+P46)&gt;0,((P45+P46)*108%)*(B35+B36+B37)-(B38+B40),0))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A5F191E2-6099-F845-AEBC-F45E794246A9}">
      <formula1>artiesten</formula1>
    </dataValidation>
    <dataValidation type="list" allowBlank="1" showErrorMessage="1" sqref="B5" xr:uid="{D534091A-569A-0941-9436-367734FE8E8E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>
        <v>1</v>
      </c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20.90909090909091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172.33333333333334</v>
      </c>
      <c r="C39" s="6" t="s">
        <v>247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1</v>
      </c>
      <c r="D43" s="33">
        <f t="shared" si="1"/>
        <v>1</v>
      </c>
      <c r="E43" s="34">
        <v>0.1027</v>
      </c>
      <c r="F43" s="33">
        <f t="shared" ref="F43:P43" si="2">$B$20</f>
        <v>1</v>
      </c>
      <c r="G43" s="33">
        <f t="shared" si="2"/>
        <v>1</v>
      </c>
      <c r="H43" s="33">
        <f t="shared" si="2"/>
        <v>1</v>
      </c>
      <c r="I43" s="33">
        <f t="shared" si="2"/>
        <v>1</v>
      </c>
      <c r="J43" s="33">
        <f t="shared" si="2"/>
        <v>1</v>
      </c>
      <c r="K43" s="33">
        <f t="shared" si="2"/>
        <v>1</v>
      </c>
      <c r="L43" s="33">
        <f t="shared" si="2"/>
        <v>1</v>
      </c>
      <c r="M43" s="33">
        <f t="shared" si="2"/>
        <v>1</v>
      </c>
      <c r="N43" s="33">
        <f t="shared" si="2"/>
        <v>1</v>
      </c>
      <c r="O43" s="33">
        <f t="shared" si="2"/>
        <v>1</v>
      </c>
      <c r="P43" s="35">
        <f t="shared" si="2"/>
        <v>1</v>
      </c>
    </row>
    <row r="44" spans="1:17" ht="12" customHeight="1" x14ac:dyDescent="0.2">
      <c r="A44" s="7" t="s">
        <v>83</v>
      </c>
      <c r="B44" s="36">
        <f t="shared" ref="B44:B50" si="3">SUM(C44:P44)</f>
        <v>230</v>
      </c>
      <c r="C44" s="37">
        <f>$B21</f>
        <v>20.90909090909091</v>
      </c>
      <c r="D44" s="38">
        <f t="shared" ref="D44:D45" si="4">C44</f>
        <v>20.90909090909091</v>
      </c>
      <c r="E44" s="39" t="s">
        <v>14</v>
      </c>
      <c r="F44" s="38">
        <f t="shared" ref="F44:F45" si="5">D44</f>
        <v>20.90909090909091</v>
      </c>
      <c r="G44" s="38">
        <f t="shared" ref="G44:I45" si="6">F44</f>
        <v>20.90909090909091</v>
      </c>
      <c r="H44" s="38">
        <f t="shared" si="6"/>
        <v>20.90909090909091</v>
      </c>
      <c r="I44" s="38">
        <f t="shared" si="6"/>
        <v>20.90909090909091</v>
      </c>
      <c r="J44" s="38" t="s">
        <v>14</v>
      </c>
      <c r="K44" s="38">
        <f t="shared" ref="K44:K45" si="7">I44</f>
        <v>20.90909090909091</v>
      </c>
      <c r="L44" s="38">
        <f t="shared" ref="L44:N45" si="8">K44</f>
        <v>20.90909090909091</v>
      </c>
      <c r="M44" s="38">
        <f t="shared" si="8"/>
        <v>20.90909090909091</v>
      </c>
      <c r="N44" s="38">
        <f t="shared" si="8"/>
        <v>20.90909090909091</v>
      </c>
      <c r="O44" s="39" t="s">
        <v>84</v>
      </c>
      <c r="P44" s="40">
        <f t="shared" ref="P44:P45" si="9">N44</f>
        <v>20.90909090909091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MAX(0,IF((G45+G46)&gt;0,((G45+G46)*108%)*(B35+B36+B37)-(B38+B40),0))</f>
        <v>0</v>
      </c>
      <c r="H47" s="24">
        <f>MAX(0,IF((H45+H46)&gt;0,((H45+H46)*108%)*(B35+B36+B37)-(B38+B40),0))</f>
        <v>0</v>
      </c>
      <c r="I47" s="24">
        <f>MAX(0,IF((I45+I46)&gt;0,((I45+I46)*108%)*(B35+B36+B37)-(B38+B40),0))</f>
        <v>0</v>
      </c>
      <c r="J47" s="44" t="s">
        <v>84</v>
      </c>
      <c r="K47" s="24">
        <f>MAX(0,IF((K45+K46)&gt;0,((K45+K46)*108%)*(B35+B36+B37)-(B38+B40),0))</f>
        <v>0</v>
      </c>
      <c r="L47" s="24">
        <f>MAX(0,IF((L45+L46)&gt;0,((L45+L46)*108%)*(B35+B36+B37)-(B38+B40),0))</f>
        <v>0</v>
      </c>
      <c r="M47" s="24">
        <f>MAX(0,IF((M45+M46)&gt;0,((M45+M46)*108%)*(B35+B36+B37)-(B38+B40),0))</f>
        <v>0</v>
      </c>
      <c r="N47" s="24">
        <f>MAX(0,IF((N45+N46)&gt;0,((N45+N46)*108%)*(B35+B36+B37)-(B38+B40),0))</f>
        <v>0</v>
      </c>
      <c r="O47" s="24">
        <f>MAX(0,IF((O45)&gt;0,((O45)*108%)*(B35+B36+B37),0))</f>
        <v>0</v>
      </c>
      <c r="P47" s="45">
        <f>MAX(0,IF((P45+P46)&gt;0,((P45+P46)*108%)*(B35+B36+B37)-(B38+B40),0))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B5D5C7A2-B598-3F48-8306-08CAABB5D4BA}">
      <formula1>artiesten</formula1>
    </dataValidation>
    <dataValidation type="list" allowBlank="1" showErrorMessage="1" sqref="B5" xr:uid="{1066DA40-E4EA-1B42-96CD-C7F152938286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>
        <v>1</v>
      </c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20.90909090909091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172.33333333333334</v>
      </c>
      <c r="C39" s="6" t="s">
        <v>247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1</v>
      </c>
      <c r="D43" s="33">
        <f t="shared" si="1"/>
        <v>1</v>
      </c>
      <c r="E43" s="34">
        <v>0.1027</v>
      </c>
      <c r="F43" s="33">
        <f t="shared" ref="F43:P43" si="2">$B$20</f>
        <v>1</v>
      </c>
      <c r="G43" s="33">
        <f t="shared" si="2"/>
        <v>1</v>
      </c>
      <c r="H43" s="33">
        <f t="shared" si="2"/>
        <v>1</v>
      </c>
      <c r="I43" s="33">
        <f t="shared" si="2"/>
        <v>1</v>
      </c>
      <c r="J43" s="33">
        <f t="shared" si="2"/>
        <v>1</v>
      </c>
      <c r="K43" s="33">
        <f t="shared" si="2"/>
        <v>1</v>
      </c>
      <c r="L43" s="33">
        <f t="shared" si="2"/>
        <v>1</v>
      </c>
      <c r="M43" s="33">
        <f t="shared" si="2"/>
        <v>1</v>
      </c>
      <c r="N43" s="33">
        <f t="shared" si="2"/>
        <v>1</v>
      </c>
      <c r="O43" s="33">
        <f t="shared" si="2"/>
        <v>1</v>
      </c>
      <c r="P43" s="35">
        <f t="shared" si="2"/>
        <v>1</v>
      </c>
    </row>
    <row r="44" spans="1:17" ht="12" customHeight="1" x14ac:dyDescent="0.2">
      <c r="A44" s="7" t="s">
        <v>83</v>
      </c>
      <c r="B44" s="36">
        <f t="shared" ref="B44:B50" si="3">SUM(C44:P44)</f>
        <v>230</v>
      </c>
      <c r="C44" s="37">
        <f>$B21</f>
        <v>20.90909090909091</v>
      </c>
      <c r="D44" s="38">
        <f t="shared" ref="D44:D45" si="4">C44</f>
        <v>20.90909090909091</v>
      </c>
      <c r="E44" s="39" t="s">
        <v>14</v>
      </c>
      <c r="F44" s="38">
        <f t="shared" ref="F44:F45" si="5">D44</f>
        <v>20.90909090909091</v>
      </c>
      <c r="G44" s="38">
        <f t="shared" ref="G44:I45" si="6">F44</f>
        <v>20.90909090909091</v>
      </c>
      <c r="H44" s="38">
        <f t="shared" si="6"/>
        <v>20.90909090909091</v>
      </c>
      <c r="I44" s="38">
        <f t="shared" si="6"/>
        <v>20.90909090909091</v>
      </c>
      <c r="J44" s="38" t="s">
        <v>14</v>
      </c>
      <c r="K44" s="38">
        <f t="shared" ref="K44:K45" si="7">I44</f>
        <v>20.90909090909091</v>
      </c>
      <c r="L44" s="38">
        <f t="shared" ref="L44:N45" si="8">K44</f>
        <v>20.90909090909091</v>
      </c>
      <c r="M44" s="38">
        <f t="shared" si="8"/>
        <v>20.90909090909091</v>
      </c>
      <c r="N44" s="38">
        <f t="shared" si="8"/>
        <v>20.90909090909091</v>
      </c>
      <c r="O44" s="39" t="s">
        <v>84</v>
      </c>
      <c r="P44" s="40">
        <f t="shared" ref="P44:P45" si="9">N44</f>
        <v>20.90909090909091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MAX(0,IF((G45+G46)&gt;0,((G45+G46)*108%)*(B35+B36+B37)-(B38+B40),0))</f>
        <v>0</v>
      </c>
      <c r="H47" s="24">
        <f>MAX(0,IF((H45+H46)&gt;0,((H45+H46)*108%)*(B35+B36+B37)-(B38+B40),0))</f>
        <v>0</v>
      </c>
      <c r="I47" s="24">
        <f>MAX(0,IF((I45+I46)&gt;0,((I45+I46)*108%)*(B35+B36+B37)-(B38+B40),0))</f>
        <v>0</v>
      </c>
      <c r="J47" s="44" t="s">
        <v>84</v>
      </c>
      <c r="K47" s="24">
        <f>MAX(0,IF((K45+K46)&gt;0,((K45+K46)*108%)*(B35+B36+B37)-(B38+B40),0))</f>
        <v>0</v>
      </c>
      <c r="L47" s="24">
        <f>MAX(0,IF((L45+L46)&gt;0,((L45+L46)*108%)*(B35+B36+B37)-(B38+B40),0))</f>
        <v>0</v>
      </c>
      <c r="M47" s="24">
        <f>MAX(0,IF((M45+M46)&gt;0,((M45+M46)*108%)*(B35+B36+B37)-(B38+B40),0))</f>
        <v>0</v>
      </c>
      <c r="N47" s="24">
        <f>MAX(0,IF((N45+N46)&gt;0,((N45+N46)*108%)*(B35+B36+B37)-(B38+B40),0))</f>
        <v>0</v>
      </c>
      <c r="O47" s="24">
        <f>MAX(0,IF((O45)&gt;0,((O45)*108%)*(B35+B36+B37),0))</f>
        <v>0</v>
      </c>
      <c r="P47" s="45">
        <f>MAX(0,IF((P45+P46)&gt;0,((P45+P46)*108%)*(B35+B36+B37)-(B38+B40),0))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E8F44FE4-1721-6A46-8AD2-93E90E031EC8}">
      <formula1>artiesten</formula1>
    </dataValidation>
    <dataValidation type="list" allowBlank="1" showErrorMessage="1" sqref="B5" xr:uid="{79727450-C419-114B-92EA-F1EAB0EB9074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248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 t="shared" ref="C39:E39" si="3">MAX(0,IF((C37+C38)&gt;0,((C37+C38)*108%)*($B$27+$B$28+$B$29)-(($B$30+$B$31+$B$32)*(C$35+C$36)),0))</f>
        <v>0</v>
      </c>
      <c r="D39" s="24">
        <f t="shared" si="3"/>
        <v>0</v>
      </c>
      <c r="E39" s="24">
        <f t="shared" si="3"/>
        <v>0</v>
      </c>
      <c r="F39" s="24">
        <f t="shared" ref="F39:N39" si="4">MAX(0,IF((F37+F38)&gt;0,((F37+F38)*108%)*($B$27+$B$28+$B$29)-(($B$30+$B$32)*(F$35+F$36)),0))</f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45">
        <f t="shared" si="4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5">$B23*(C35+C36)</f>
        <v>0</v>
      </c>
      <c r="D40" s="44">
        <f t="shared" si="5"/>
        <v>0</v>
      </c>
      <c r="E40" s="44">
        <f t="shared" si="5"/>
        <v>0</v>
      </c>
      <c r="F40" s="44">
        <f t="shared" si="5"/>
        <v>0</v>
      </c>
      <c r="G40" s="44">
        <f t="shared" si="5"/>
        <v>0</v>
      </c>
      <c r="H40" s="44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44">
        <f t="shared" si="5"/>
        <v>0</v>
      </c>
      <c r="M40" s="44">
        <f t="shared" si="5"/>
        <v>0</v>
      </c>
      <c r="N40" s="46">
        <f t="shared" si="5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6">$B24*(C35+C36)</f>
        <v>0</v>
      </c>
      <c r="D41" s="24">
        <f t="shared" si="6"/>
        <v>0</v>
      </c>
      <c r="E41" s="24">
        <f t="shared" si="6"/>
        <v>0</v>
      </c>
      <c r="F41" s="24">
        <f t="shared" si="6"/>
        <v>0</v>
      </c>
      <c r="G41" s="24">
        <f t="shared" si="6"/>
        <v>0</v>
      </c>
      <c r="H41" s="24">
        <f t="shared" si="6"/>
        <v>0</v>
      </c>
      <c r="I41" s="24">
        <f t="shared" si="6"/>
        <v>0</v>
      </c>
      <c r="J41" s="24">
        <f t="shared" si="6"/>
        <v>0</v>
      </c>
      <c r="K41" s="24">
        <f t="shared" si="6"/>
        <v>0</v>
      </c>
      <c r="L41" s="24">
        <f t="shared" si="6"/>
        <v>0</v>
      </c>
      <c r="M41" s="24">
        <f t="shared" si="6"/>
        <v>0</v>
      </c>
      <c r="N41" s="45">
        <f t="shared" si="6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7">$B25*(C35+C36)</f>
        <v>0</v>
      </c>
      <c r="D42" s="49">
        <f t="shared" si="7"/>
        <v>0</v>
      </c>
      <c r="E42" s="49">
        <f t="shared" si="7"/>
        <v>0</v>
      </c>
      <c r="F42" s="49">
        <f t="shared" si="7"/>
        <v>0</v>
      </c>
      <c r="G42" s="49">
        <f t="shared" si="7"/>
        <v>0</v>
      </c>
      <c r="H42" s="49">
        <f t="shared" si="7"/>
        <v>0</v>
      </c>
      <c r="I42" s="49">
        <f t="shared" si="7"/>
        <v>0</v>
      </c>
      <c r="J42" s="49">
        <f t="shared" si="7"/>
        <v>0</v>
      </c>
      <c r="K42" s="49">
        <f t="shared" si="7"/>
        <v>0</v>
      </c>
      <c r="L42" s="49">
        <f t="shared" si="7"/>
        <v>0</v>
      </c>
      <c r="M42" s="49">
        <f t="shared" si="7"/>
        <v>0</v>
      </c>
      <c r="N42" s="51">
        <f t="shared" si="7"/>
        <v>0</v>
      </c>
    </row>
    <row r="43" spans="1:26" ht="12" customHeight="1" x14ac:dyDescent="0.2">
      <c r="B43" s="52">
        <f t="shared" ref="B43:N43" si="8">SUM(B37:B42)</f>
        <v>0</v>
      </c>
      <c r="C43" s="53">
        <f t="shared" si="8"/>
        <v>0</v>
      </c>
      <c r="D43" s="54">
        <f t="shared" si="8"/>
        <v>0</v>
      </c>
      <c r="E43" s="54">
        <f t="shared" si="8"/>
        <v>0</v>
      </c>
      <c r="F43" s="54">
        <f t="shared" si="8"/>
        <v>0</v>
      </c>
      <c r="G43" s="54">
        <f t="shared" si="8"/>
        <v>0</v>
      </c>
      <c r="H43" s="54">
        <f t="shared" si="8"/>
        <v>0</v>
      </c>
      <c r="I43" s="54">
        <f t="shared" si="8"/>
        <v>0</v>
      </c>
      <c r="J43" s="54">
        <f t="shared" si="8"/>
        <v>0</v>
      </c>
      <c r="K43" s="54">
        <f t="shared" si="8"/>
        <v>0</v>
      </c>
      <c r="L43" s="54">
        <f t="shared" si="8"/>
        <v>0</v>
      </c>
      <c r="M43" s="54">
        <f t="shared" si="8"/>
        <v>0</v>
      </c>
      <c r="N43" s="55">
        <f t="shared" si="8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9">(C37*108%)*$A$46</f>
        <v>0</v>
      </c>
      <c r="D46" s="60">
        <f t="shared" si="9"/>
        <v>0</v>
      </c>
      <c r="E46" s="60">
        <f t="shared" si="9"/>
        <v>0</v>
      </c>
      <c r="F46" s="60">
        <f t="shared" si="9"/>
        <v>0</v>
      </c>
      <c r="G46" s="60">
        <f t="shared" si="9"/>
        <v>0</v>
      </c>
      <c r="H46" s="60">
        <f t="shared" si="9"/>
        <v>0</v>
      </c>
      <c r="I46" s="60">
        <f t="shared" si="9"/>
        <v>0</v>
      </c>
      <c r="J46" s="60">
        <f t="shared" si="9"/>
        <v>0</v>
      </c>
      <c r="K46" s="60">
        <f t="shared" si="9"/>
        <v>0</v>
      </c>
      <c r="L46" s="60">
        <f t="shared" si="9"/>
        <v>0</v>
      </c>
      <c r="M46" s="60">
        <f t="shared" si="9"/>
        <v>0</v>
      </c>
      <c r="N46" s="62">
        <f t="shared" si="9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BABF7FEE-799E-2241-AAAA-6D65085420DE}">
      <formula1>artiesten</formula1>
    </dataValidation>
    <dataValidation type="list" allowBlank="1" showErrorMessage="1" sqref="B5" xr:uid="{5ACD9B07-4C99-AB49-873F-0E38F03B9DD3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248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 t="shared" ref="C39:E39" si="3">MAX(0,IF((C37+C38)&gt;0,((C37+C38)*108%)*($B$27+$B$28+$B$29)-(($B$30+$B$31+$B$32)*(C$35+C$36)),0))</f>
        <v>0</v>
      </c>
      <c r="D39" s="24">
        <f t="shared" si="3"/>
        <v>0</v>
      </c>
      <c r="E39" s="24">
        <f t="shared" si="3"/>
        <v>0</v>
      </c>
      <c r="F39" s="24">
        <f t="shared" ref="F39:N39" si="4">MAX(0,IF((F37+F38)&gt;0,((F37+F38)*108%)*($B$27+$B$28+$B$29)-(($B$30+$B$32)*(F$35+F$36)),0))</f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45">
        <f t="shared" si="4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5">$B23*(C35+C36)</f>
        <v>0</v>
      </c>
      <c r="D40" s="44">
        <f t="shared" si="5"/>
        <v>0</v>
      </c>
      <c r="E40" s="44">
        <f t="shared" si="5"/>
        <v>0</v>
      </c>
      <c r="F40" s="44">
        <f t="shared" si="5"/>
        <v>0</v>
      </c>
      <c r="G40" s="44">
        <f t="shared" si="5"/>
        <v>0</v>
      </c>
      <c r="H40" s="44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44">
        <f t="shared" si="5"/>
        <v>0</v>
      </c>
      <c r="M40" s="44">
        <f t="shared" si="5"/>
        <v>0</v>
      </c>
      <c r="N40" s="46">
        <f t="shared" si="5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6">$B24*(C35+C36)</f>
        <v>0</v>
      </c>
      <c r="D41" s="24">
        <f t="shared" si="6"/>
        <v>0</v>
      </c>
      <c r="E41" s="24">
        <f t="shared" si="6"/>
        <v>0</v>
      </c>
      <c r="F41" s="24">
        <f t="shared" si="6"/>
        <v>0</v>
      </c>
      <c r="G41" s="24">
        <f t="shared" si="6"/>
        <v>0</v>
      </c>
      <c r="H41" s="24">
        <f t="shared" si="6"/>
        <v>0</v>
      </c>
      <c r="I41" s="24">
        <f t="shared" si="6"/>
        <v>0</v>
      </c>
      <c r="J41" s="24">
        <f t="shared" si="6"/>
        <v>0</v>
      </c>
      <c r="K41" s="24">
        <f t="shared" si="6"/>
        <v>0</v>
      </c>
      <c r="L41" s="24">
        <f t="shared" si="6"/>
        <v>0</v>
      </c>
      <c r="M41" s="24">
        <f t="shared" si="6"/>
        <v>0</v>
      </c>
      <c r="N41" s="45">
        <f t="shared" si="6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7">$B25*(C35+C36)</f>
        <v>0</v>
      </c>
      <c r="D42" s="49">
        <f t="shared" si="7"/>
        <v>0</v>
      </c>
      <c r="E42" s="49">
        <f t="shared" si="7"/>
        <v>0</v>
      </c>
      <c r="F42" s="49">
        <f t="shared" si="7"/>
        <v>0</v>
      </c>
      <c r="G42" s="49">
        <f t="shared" si="7"/>
        <v>0</v>
      </c>
      <c r="H42" s="49">
        <f t="shared" si="7"/>
        <v>0</v>
      </c>
      <c r="I42" s="49">
        <f t="shared" si="7"/>
        <v>0</v>
      </c>
      <c r="J42" s="49">
        <f t="shared" si="7"/>
        <v>0</v>
      </c>
      <c r="K42" s="49">
        <f t="shared" si="7"/>
        <v>0</v>
      </c>
      <c r="L42" s="49">
        <f t="shared" si="7"/>
        <v>0</v>
      </c>
      <c r="M42" s="49">
        <f t="shared" si="7"/>
        <v>0</v>
      </c>
      <c r="N42" s="51">
        <f t="shared" si="7"/>
        <v>0</v>
      </c>
    </row>
    <row r="43" spans="1:26" ht="12" customHeight="1" x14ac:dyDescent="0.2">
      <c r="B43" s="52">
        <f t="shared" ref="B43:N43" si="8">SUM(B37:B42)</f>
        <v>0</v>
      </c>
      <c r="C43" s="53">
        <f t="shared" si="8"/>
        <v>0</v>
      </c>
      <c r="D43" s="54">
        <f t="shared" si="8"/>
        <v>0</v>
      </c>
      <c r="E43" s="54">
        <f t="shared" si="8"/>
        <v>0</v>
      </c>
      <c r="F43" s="54">
        <f t="shared" si="8"/>
        <v>0</v>
      </c>
      <c r="G43" s="54">
        <f t="shared" si="8"/>
        <v>0</v>
      </c>
      <c r="H43" s="54">
        <f t="shared" si="8"/>
        <v>0</v>
      </c>
      <c r="I43" s="54">
        <f t="shared" si="8"/>
        <v>0</v>
      </c>
      <c r="J43" s="54">
        <f t="shared" si="8"/>
        <v>0</v>
      </c>
      <c r="K43" s="54">
        <f t="shared" si="8"/>
        <v>0</v>
      </c>
      <c r="L43" s="54">
        <f t="shared" si="8"/>
        <v>0</v>
      </c>
      <c r="M43" s="54">
        <f t="shared" si="8"/>
        <v>0</v>
      </c>
      <c r="N43" s="55">
        <f t="shared" si="8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9">(C37*108%)*$A$46</f>
        <v>0</v>
      </c>
      <c r="D46" s="60">
        <f t="shared" si="9"/>
        <v>0</v>
      </c>
      <c r="E46" s="60">
        <f t="shared" si="9"/>
        <v>0</v>
      </c>
      <c r="F46" s="60">
        <f t="shared" si="9"/>
        <v>0</v>
      </c>
      <c r="G46" s="60">
        <f t="shared" si="9"/>
        <v>0</v>
      </c>
      <c r="H46" s="60">
        <f t="shared" si="9"/>
        <v>0</v>
      </c>
      <c r="I46" s="60">
        <f t="shared" si="9"/>
        <v>0</v>
      </c>
      <c r="J46" s="60">
        <f t="shared" si="9"/>
        <v>0</v>
      </c>
      <c r="K46" s="60">
        <f t="shared" si="9"/>
        <v>0</v>
      </c>
      <c r="L46" s="60">
        <f t="shared" si="9"/>
        <v>0</v>
      </c>
      <c r="M46" s="60">
        <f t="shared" si="9"/>
        <v>0</v>
      </c>
      <c r="N46" s="62">
        <f t="shared" si="9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3C65C168-9B62-E241-80DF-5B9E3D3E1709}">
      <formula1>artiesten</formula1>
    </dataValidation>
    <dataValidation type="list" allowBlank="1" showErrorMessage="1" sqref="B5" xr:uid="{6D1AE535-94B5-B341-9990-3D45759BA34A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248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 t="shared" ref="C39:E39" si="3">MAX(0,IF((C37+C38)&gt;0,((C37+C38)*108%)*($B$27+$B$28+$B$29)-(($B$30+$B$31+$B$32)*(C$35+C$36)),0))</f>
        <v>0</v>
      </c>
      <c r="D39" s="24">
        <f t="shared" si="3"/>
        <v>0</v>
      </c>
      <c r="E39" s="24">
        <f t="shared" si="3"/>
        <v>0</v>
      </c>
      <c r="F39" s="24">
        <f t="shared" ref="F39:N39" si="4">MAX(0,IF((F37+F38)&gt;0,((F37+F38)*108%)*($B$27+$B$28+$B$29)-(($B$30+$B$32)*(F$35+F$36)),0))</f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45">
        <f t="shared" si="4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5">$B23*(C35+C36)</f>
        <v>0</v>
      </c>
      <c r="D40" s="44">
        <f t="shared" si="5"/>
        <v>0</v>
      </c>
      <c r="E40" s="44">
        <f t="shared" si="5"/>
        <v>0</v>
      </c>
      <c r="F40" s="44">
        <f t="shared" si="5"/>
        <v>0</v>
      </c>
      <c r="G40" s="44">
        <f t="shared" si="5"/>
        <v>0</v>
      </c>
      <c r="H40" s="44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44">
        <f t="shared" si="5"/>
        <v>0</v>
      </c>
      <c r="M40" s="44">
        <f t="shared" si="5"/>
        <v>0</v>
      </c>
      <c r="N40" s="46">
        <f t="shared" si="5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6">$B24*(C35+C36)</f>
        <v>0</v>
      </c>
      <c r="D41" s="24">
        <f t="shared" si="6"/>
        <v>0</v>
      </c>
      <c r="E41" s="24">
        <f t="shared" si="6"/>
        <v>0</v>
      </c>
      <c r="F41" s="24">
        <f t="shared" si="6"/>
        <v>0</v>
      </c>
      <c r="G41" s="24">
        <f t="shared" si="6"/>
        <v>0</v>
      </c>
      <c r="H41" s="24">
        <f t="shared" si="6"/>
        <v>0</v>
      </c>
      <c r="I41" s="24">
        <f t="shared" si="6"/>
        <v>0</v>
      </c>
      <c r="J41" s="24">
        <f t="shared" si="6"/>
        <v>0</v>
      </c>
      <c r="K41" s="24">
        <f t="shared" si="6"/>
        <v>0</v>
      </c>
      <c r="L41" s="24">
        <f t="shared" si="6"/>
        <v>0</v>
      </c>
      <c r="M41" s="24">
        <f t="shared" si="6"/>
        <v>0</v>
      </c>
      <c r="N41" s="45">
        <f t="shared" si="6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7">$B25*(C35+C36)</f>
        <v>0</v>
      </c>
      <c r="D42" s="49">
        <f t="shared" si="7"/>
        <v>0</v>
      </c>
      <c r="E42" s="49">
        <f t="shared" si="7"/>
        <v>0</v>
      </c>
      <c r="F42" s="49">
        <f t="shared" si="7"/>
        <v>0</v>
      </c>
      <c r="G42" s="49">
        <f t="shared" si="7"/>
        <v>0</v>
      </c>
      <c r="H42" s="49">
        <f t="shared" si="7"/>
        <v>0</v>
      </c>
      <c r="I42" s="49">
        <f t="shared" si="7"/>
        <v>0</v>
      </c>
      <c r="J42" s="49">
        <f t="shared" si="7"/>
        <v>0</v>
      </c>
      <c r="K42" s="49">
        <f t="shared" si="7"/>
        <v>0</v>
      </c>
      <c r="L42" s="49">
        <f t="shared" si="7"/>
        <v>0</v>
      </c>
      <c r="M42" s="49">
        <f t="shared" si="7"/>
        <v>0</v>
      </c>
      <c r="N42" s="51">
        <f t="shared" si="7"/>
        <v>0</v>
      </c>
    </row>
    <row r="43" spans="1:26" ht="12" customHeight="1" x14ac:dyDescent="0.2">
      <c r="B43" s="52">
        <f t="shared" ref="B43:N43" si="8">SUM(B37:B42)</f>
        <v>0</v>
      </c>
      <c r="C43" s="53">
        <f t="shared" si="8"/>
        <v>0</v>
      </c>
      <c r="D43" s="54">
        <f t="shared" si="8"/>
        <v>0</v>
      </c>
      <c r="E43" s="54">
        <f t="shared" si="8"/>
        <v>0</v>
      </c>
      <c r="F43" s="54">
        <f t="shared" si="8"/>
        <v>0</v>
      </c>
      <c r="G43" s="54">
        <f t="shared" si="8"/>
        <v>0</v>
      </c>
      <c r="H43" s="54">
        <f t="shared" si="8"/>
        <v>0</v>
      </c>
      <c r="I43" s="54">
        <f t="shared" si="8"/>
        <v>0</v>
      </c>
      <c r="J43" s="54">
        <f t="shared" si="8"/>
        <v>0</v>
      </c>
      <c r="K43" s="54">
        <f t="shared" si="8"/>
        <v>0</v>
      </c>
      <c r="L43" s="54">
        <f t="shared" si="8"/>
        <v>0</v>
      </c>
      <c r="M43" s="54">
        <f t="shared" si="8"/>
        <v>0</v>
      </c>
      <c r="N43" s="55">
        <f t="shared" si="8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9">(C37*108%)*$A$46</f>
        <v>0</v>
      </c>
      <c r="D46" s="60">
        <f t="shared" si="9"/>
        <v>0</v>
      </c>
      <c r="E46" s="60">
        <f t="shared" si="9"/>
        <v>0</v>
      </c>
      <c r="F46" s="60">
        <f t="shared" si="9"/>
        <v>0</v>
      </c>
      <c r="G46" s="60">
        <f t="shared" si="9"/>
        <v>0</v>
      </c>
      <c r="H46" s="60">
        <f t="shared" si="9"/>
        <v>0</v>
      </c>
      <c r="I46" s="60">
        <f t="shared" si="9"/>
        <v>0</v>
      </c>
      <c r="J46" s="60">
        <f t="shared" si="9"/>
        <v>0</v>
      </c>
      <c r="K46" s="60">
        <f t="shared" si="9"/>
        <v>0</v>
      </c>
      <c r="L46" s="60">
        <f t="shared" si="9"/>
        <v>0</v>
      </c>
      <c r="M46" s="60">
        <f t="shared" si="9"/>
        <v>0</v>
      </c>
      <c r="N46" s="62">
        <f t="shared" si="9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DC45C718-C261-0042-BE31-E609104158D4}">
      <formula1>artiesten</formula1>
    </dataValidation>
    <dataValidation type="list" allowBlank="1" showErrorMessage="1" sqref="B5" xr:uid="{30B26CA2-DA76-5B4C-9AB9-6152877012C1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248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 t="shared" ref="C39:E39" si="3">MAX(0,IF((C37+C38)&gt;0,((C37+C38)*108%)*($B$27+$B$28+$B$29)-(($B$30+$B$31+$B$32)*(C$35+C$36)),0))</f>
        <v>0</v>
      </c>
      <c r="D39" s="24">
        <f t="shared" si="3"/>
        <v>0</v>
      </c>
      <c r="E39" s="24">
        <f t="shared" si="3"/>
        <v>0</v>
      </c>
      <c r="F39" s="24">
        <f t="shared" ref="F39:N39" si="4">MAX(0,IF((F37+F38)&gt;0,((F37+F38)*108%)*($B$27+$B$28+$B$29)-(($B$30+$B$32)*(F$35+F$36)),0))</f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45">
        <f t="shared" si="4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5">$B23*(C35+C36)</f>
        <v>0</v>
      </c>
      <c r="D40" s="44">
        <f t="shared" si="5"/>
        <v>0</v>
      </c>
      <c r="E40" s="44">
        <f t="shared" si="5"/>
        <v>0</v>
      </c>
      <c r="F40" s="44">
        <f t="shared" si="5"/>
        <v>0</v>
      </c>
      <c r="G40" s="44">
        <f t="shared" si="5"/>
        <v>0</v>
      </c>
      <c r="H40" s="44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44">
        <f t="shared" si="5"/>
        <v>0</v>
      </c>
      <c r="M40" s="44">
        <f t="shared" si="5"/>
        <v>0</v>
      </c>
      <c r="N40" s="46">
        <f t="shared" si="5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6">$B24*(C35+C36)</f>
        <v>0</v>
      </c>
      <c r="D41" s="24">
        <f t="shared" si="6"/>
        <v>0</v>
      </c>
      <c r="E41" s="24">
        <f t="shared" si="6"/>
        <v>0</v>
      </c>
      <c r="F41" s="24">
        <f t="shared" si="6"/>
        <v>0</v>
      </c>
      <c r="G41" s="24">
        <f t="shared" si="6"/>
        <v>0</v>
      </c>
      <c r="H41" s="24">
        <f t="shared" si="6"/>
        <v>0</v>
      </c>
      <c r="I41" s="24">
        <f t="shared" si="6"/>
        <v>0</v>
      </c>
      <c r="J41" s="24">
        <f t="shared" si="6"/>
        <v>0</v>
      </c>
      <c r="K41" s="24">
        <f t="shared" si="6"/>
        <v>0</v>
      </c>
      <c r="L41" s="24">
        <f t="shared" si="6"/>
        <v>0</v>
      </c>
      <c r="M41" s="24">
        <f t="shared" si="6"/>
        <v>0</v>
      </c>
      <c r="N41" s="45">
        <f t="shared" si="6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7">$B25*(C35+C36)</f>
        <v>0</v>
      </c>
      <c r="D42" s="49">
        <f t="shared" si="7"/>
        <v>0</v>
      </c>
      <c r="E42" s="49">
        <f t="shared" si="7"/>
        <v>0</v>
      </c>
      <c r="F42" s="49">
        <f t="shared" si="7"/>
        <v>0</v>
      </c>
      <c r="G42" s="49">
        <f t="shared" si="7"/>
        <v>0</v>
      </c>
      <c r="H42" s="49">
        <f t="shared" si="7"/>
        <v>0</v>
      </c>
      <c r="I42" s="49">
        <f t="shared" si="7"/>
        <v>0</v>
      </c>
      <c r="J42" s="49">
        <f t="shared" si="7"/>
        <v>0</v>
      </c>
      <c r="K42" s="49">
        <f t="shared" si="7"/>
        <v>0</v>
      </c>
      <c r="L42" s="49">
        <f t="shared" si="7"/>
        <v>0</v>
      </c>
      <c r="M42" s="49">
        <f t="shared" si="7"/>
        <v>0</v>
      </c>
      <c r="N42" s="51">
        <f t="shared" si="7"/>
        <v>0</v>
      </c>
    </row>
    <row r="43" spans="1:26" ht="12" customHeight="1" x14ac:dyDescent="0.2">
      <c r="B43" s="52">
        <f t="shared" ref="B43:N43" si="8">SUM(B37:B42)</f>
        <v>0</v>
      </c>
      <c r="C43" s="53">
        <f t="shared" si="8"/>
        <v>0</v>
      </c>
      <c r="D43" s="54">
        <f t="shared" si="8"/>
        <v>0</v>
      </c>
      <c r="E43" s="54">
        <f t="shared" si="8"/>
        <v>0</v>
      </c>
      <c r="F43" s="54">
        <f t="shared" si="8"/>
        <v>0</v>
      </c>
      <c r="G43" s="54">
        <f t="shared" si="8"/>
        <v>0</v>
      </c>
      <c r="H43" s="54">
        <f t="shared" si="8"/>
        <v>0</v>
      </c>
      <c r="I43" s="54">
        <f t="shared" si="8"/>
        <v>0</v>
      </c>
      <c r="J43" s="54">
        <f t="shared" si="8"/>
        <v>0</v>
      </c>
      <c r="K43" s="54">
        <f t="shared" si="8"/>
        <v>0</v>
      </c>
      <c r="L43" s="54">
        <f t="shared" si="8"/>
        <v>0</v>
      </c>
      <c r="M43" s="54">
        <f t="shared" si="8"/>
        <v>0</v>
      </c>
      <c r="N43" s="55">
        <f t="shared" si="8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9">(C37*108%)*$A$46</f>
        <v>0</v>
      </c>
      <c r="D46" s="60">
        <f t="shared" si="9"/>
        <v>0</v>
      </c>
      <c r="E46" s="60">
        <f t="shared" si="9"/>
        <v>0</v>
      </c>
      <c r="F46" s="60">
        <f t="shared" si="9"/>
        <v>0</v>
      </c>
      <c r="G46" s="60">
        <f t="shared" si="9"/>
        <v>0</v>
      </c>
      <c r="H46" s="60">
        <f t="shared" si="9"/>
        <v>0</v>
      </c>
      <c r="I46" s="60">
        <f t="shared" si="9"/>
        <v>0</v>
      </c>
      <c r="J46" s="60">
        <f t="shared" si="9"/>
        <v>0</v>
      </c>
      <c r="K46" s="60">
        <f t="shared" si="9"/>
        <v>0</v>
      </c>
      <c r="L46" s="60">
        <f t="shared" si="9"/>
        <v>0</v>
      </c>
      <c r="M46" s="60">
        <f t="shared" si="9"/>
        <v>0</v>
      </c>
      <c r="N46" s="62">
        <f t="shared" si="9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5EE87BFB-0B87-F64C-80FB-E3E2966FAD85}">
      <formula1>artiesten</formula1>
    </dataValidation>
    <dataValidation type="list" allowBlank="1" showErrorMessage="1" sqref="B5" xr:uid="{7E33AEB6-F659-7B4C-AFA8-7E1DEDF98A80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248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 t="shared" ref="C39:E39" si="3">MAX(0,IF((C37+C38)&gt;0,((C37+C38)*108%)*($B$27+$B$28+$B$29)-(($B$30+$B$31+$B$32)*(C$35+C$36)),0))</f>
        <v>0</v>
      </c>
      <c r="D39" s="24">
        <f t="shared" si="3"/>
        <v>0</v>
      </c>
      <c r="E39" s="24">
        <f t="shared" si="3"/>
        <v>0</v>
      </c>
      <c r="F39" s="24">
        <f t="shared" ref="F39:N39" si="4">MAX(0,IF((F37+F38)&gt;0,((F37+F38)*108%)*($B$27+$B$28+$B$29)-(($B$30+$B$32)*(F$35+F$36)),0))</f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45">
        <f t="shared" si="4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5">$B23*(C35+C36)</f>
        <v>0</v>
      </c>
      <c r="D40" s="44">
        <f t="shared" si="5"/>
        <v>0</v>
      </c>
      <c r="E40" s="44">
        <f t="shared" si="5"/>
        <v>0</v>
      </c>
      <c r="F40" s="44">
        <f t="shared" si="5"/>
        <v>0</v>
      </c>
      <c r="G40" s="44">
        <f t="shared" si="5"/>
        <v>0</v>
      </c>
      <c r="H40" s="44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44">
        <f t="shared" si="5"/>
        <v>0</v>
      </c>
      <c r="M40" s="44">
        <f t="shared" si="5"/>
        <v>0</v>
      </c>
      <c r="N40" s="46">
        <f t="shared" si="5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6">$B24*(C35+C36)</f>
        <v>0</v>
      </c>
      <c r="D41" s="24">
        <f t="shared" si="6"/>
        <v>0</v>
      </c>
      <c r="E41" s="24">
        <f t="shared" si="6"/>
        <v>0</v>
      </c>
      <c r="F41" s="24">
        <f t="shared" si="6"/>
        <v>0</v>
      </c>
      <c r="G41" s="24">
        <f t="shared" si="6"/>
        <v>0</v>
      </c>
      <c r="H41" s="24">
        <f t="shared" si="6"/>
        <v>0</v>
      </c>
      <c r="I41" s="24">
        <f t="shared" si="6"/>
        <v>0</v>
      </c>
      <c r="J41" s="24">
        <f t="shared" si="6"/>
        <v>0</v>
      </c>
      <c r="K41" s="24">
        <f t="shared" si="6"/>
        <v>0</v>
      </c>
      <c r="L41" s="24">
        <f t="shared" si="6"/>
        <v>0</v>
      </c>
      <c r="M41" s="24">
        <f t="shared" si="6"/>
        <v>0</v>
      </c>
      <c r="N41" s="45">
        <f t="shared" si="6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7">$B25*(C35+C36)</f>
        <v>0</v>
      </c>
      <c r="D42" s="49">
        <f t="shared" si="7"/>
        <v>0</v>
      </c>
      <c r="E42" s="49">
        <f t="shared" si="7"/>
        <v>0</v>
      </c>
      <c r="F42" s="49">
        <f t="shared" si="7"/>
        <v>0</v>
      </c>
      <c r="G42" s="49">
        <f t="shared" si="7"/>
        <v>0</v>
      </c>
      <c r="H42" s="49">
        <f t="shared" si="7"/>
        <v>0</v>
      </c>
      <c r="I42" s="49">
        <f t="shared" si="7"/>
        <v>0</v>
      </c>
      <c r="J42" s="49">
        <f t="shared" si="7"/>
        <v>0</v>
      </c>
      <c r="K42" s="49">
        <f t="shared" si="7"/>
        <v>0</v>
      </c>
      <c r="L42" s="49">
        <f t="shared" si="7"/>
        <v>0</v>
      </c>
      <c r="M42" s="49">
        <f t="shared" si="7"/>
        <v>0</v>
      </c>
      <c r="N42" s="51">
        <f t="shared" si="7"/>
        <v>0</v>
      </c>
    </row>
    <row r="43" spans="1:26" ht="12" customHeight="1" x14ac:dyDescent="0.2">
      <c r="B43" s="52">
        <f t="shared" ref="B43:N43" si="8">SUM(B37:B42)</f>
        <v>0</v>
      </c>
      <c r="C43" s="53">
        <f t="shared" si="8"/>
        <v>0</v>
      </c>
      <c r="D43" s="54">
        <f t="shared" si="8"/>
        <v>0</v>
      </c>
      <c r="E43" s="54">
        <f t="shared" si="8"/>
        <v>0</v>
      </c>
      <c r="F43" s="54">
        <f t="shared" si="8"/>
        <v>0</v>
      </c>
      <c r="G43" s="54">
        <f t="shared" si="8"/>
        <v>0</v>
      </c>
      <c r="H43" s="54">
        <f t="shared" si="8"/>
        <v>0</v>
      </c>
      <c r="I43" s="54">
        <f t="shared" si="8"/>
        <v>0</v>
      </c>
      <c r="J43" s="54">
        <f t="shared" si="8"/>
        <v>0</v>
      </c>
      <c r="K43" s="54">
        <f t="shared" si="8"/>
        <v>0</v>
      </c>
      <c r="L43" s="54">
        <f t="shared" si="8"/>
        <v>0</v>
      </c>
      <c r="M43" s="54">
        <f t="shared" si="8"/>
        <v>0</v>
      </c>
      <c r="N43" s="55">
        <f t="shared" si="8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9">(C37*108%)*$A$46</f>
        <v>0</v>
      </c>
      <c r="D46" s="60">
        <f t="shared" si="9"/>
        <v>0</v>
      </c>
      <c r="E46" s="60">
        <f t="shared" si="9"/>
        <v>0</v>
      </c>
      <c r="F46" s="60">
        <f t="shared" si="9"/>
        <v>0</v>
      </c>
      <c r="G46" s="60">
        <f t="shared" si="9"/>
        <v>0</v>
      </c>
      <c r="H46" s="60">
        <f t="shared" si="9"/>
        <v>0</v>
      </c>
      <c r="I46" s="60">
        <f t="shared" si="9"/>
        <v>0</v>
      </c>
      <c r="J46" s="60">
        <f t="shared" si="9"/>
        <v>0</v>
      </c>
      <c r="K46" s="60">
        <f t="shared" si="9"/>
        <v>0</v>
      </c>
      <c r="L46" s="60">
        <f t="shared" si="9"/>
        <v>0</v>
      </c>
      <c r="M46" s="60">
        <f t="shared" si="9"/>
        <v>0</v>
      </c>
      <c r="N46" s="62">
        <f t="shared" si="9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629F0E3-AE1C-4A48-A9BF-100502AD07BC}">
      <formula1>artiesten</formula1>
    </dataValidation>
    <dataValidation type="list" allowBlank="1" showErrorMessage="1" sqref="B5" xr:uid="{FF8C996A-0DB4-CB40-9619-ABC2BFAB70DA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6.5" customWidth="1"/>
    <col min="2" max="2" width="10.875" customWidth="1"/>
    <col min="3" max="3" width="15.125" customWidth="1"/>
    <col min="4" max="4" width="14" customWidth="1"/>
    <col min="5" max="26" width="10.875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249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E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>MAX(0,IF((F32)&gt;0,((F32)*108%)*($B$23+$B$24+$B$25)-((($B$26+$B28)*F31)),0))</f>
        <v>0</v>
      </c>
      <c r="G33" s="24">
        <f>MAX(0,IF((G32)&gt;0,((G32)*108%)*($B$23+$B$24+$B$25)-((($B$26+$B28)*G31)),0))</f>
        <v>0</v>
      </c>
      <c r="H33" s="24">
        <f>MAX(0,IF((H32)&gt;0,((H32)*108%)*($B$23+$B$24+$B$25)-((($B$26+$B28)*H31)),0))</f>
        <v>0</v>
      </c>
      <c r="I33" s="24">
        <f>MAX(0,IF((I32)&gt;0,((I32)*108%)*($B$23+$B$24+$B$25)-((($B$26+$B28)*I31)),0))</f>
        <v>0</v>
      </c>
      <c r="J33" s="24">
        <f>MAX(0,IF((J32)&gt;0,((J32)*108%)*($B$23+$B$24+$B$25)-((($B$26+$B28)*J31)),0))</f>
        <v>0</v>
      </c>
      <c r="K33" s="24">
        <f>MAX(0,IF((K32)&gt;0,((K32)*108%)*($B$23+$B$24+$B$25)-((($B$26++$B28)*K31)),0))</f>
        <v>0</v>
      </c>
      <c r="L33" s="24">
        <f>MAX(0,IF((L32)&gt;0,((L32)*108%)*($B$23+$B$24+$B$25)-((($B$26+$B28)*L31)),0))</f>
        <v>0</v>
      </c>
      <c r="M33" s="24">
        <f>MAX(0,IF((M32)&gt;0,((M32)*108%)*($B$23+$B$24+$B$25)-((($B$26+$B28)*M31)),0))</f>
        <v>0</v>
      </c>
      <c r="N33" s="45">
        <f>MAX(0,IF((N32)&gt;0,((N32)*108%)*($B$23+$B$24+$B$25)-((($B$26+$B28)*N31)),0))</f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DC647FC7-4C56-094B-81AB-321E13C800C1}">
      <formula1>artiesten</formula1>
    </dataValidation>
    <dataValidation type="list" allowBlank="1" showErrorMessage="1" sqref="B5" xr:uid="{2C29FA23-8018-A64A-A43B-57396B6ACC03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6.5" customWidth="1"/>
    <col min="2" max="2" width="10.875" customWidth="1"/>
    <col min="3" max="3" width="15.125" customWidth="1"/>
    <col min="4" max="4" width="14" customWidth="1"/>
    <col min="5" max="26" width="10.875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249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E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>MAX(0,IF((F32)&gt;0,((F32)*108%)*($B$23+$B$24+$B$25)-((($B$26+$B28)*F31)),0))</f>
        <v>0</v>
      </c>
      <c r="G33" s="24">
        <f>MAX(0,IF((G32)&gt;0,((G32)*108%)*($B$23+$B$24+$B$25)-((($B$26+$B28)*G31)),0))</f>
        <v>0</v>
      </c>
      <c r="H33" s="24">
        <f>MAX(0,IF((H32)&gt;0,((H32)*108%)*($B$23+$B$24+$B$25)-((($B$26+$B28)*H31)),0))</f>
        <v>0</v>
      </c>
      <c r="I33" s="24">
        <f>MAX(0,IF((I32)&gt;0,((I32)*108%)*($B$23+$B$24+$B$25)-((($B$26+$B28)*I31)),0))</f>
        <v>0</v>
      </c>
      <c r="J33" s="24">
        <f>MAX(0,IF((J32)&gt;0,((J32)*108%)*($B$23+$B$24+$B$25)-((($B$26+$B28)*J31)),0))</f>
        <v>0</v>
      </c>
      <c r="K33" s="24">
        <f>MAX(0,IF((K32)&gt;0,((K32)*108%)*($B$23+$B$24+$B$25)-((($B$26++$B28)*K31)),0))</f>
        <v>0</v>
      </c>
      <c r="L33" s="24">
        <f>MAX(0,IF((L32)&gt;0,((L32)*108%)*($B$23+$B$24+$B$25)-((($B$26+$B28)*L31)),0))</f>
        <v>0</v>
      </c>
      <c r="M33" s="24">
        <f>MAX(0,IF((M32)&gt;0,((M32)*108%)*($B$23+$B$24+$B$25)-((($B$26+$B28)*M31)),0))</f>
        <v>0</v>
      </c>
      <c r="N33" s="45">
        <f>MAX(0,IF((N32)&gt;0,((N32)*108%)*($B$23+$B$24+$B$25)-((($B$26+$B28)*N31)),0))</f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44DD3ADD-7CEC-7842-8A3D-C49E49EDBBA3}">
      <formula1>artiesten</formula1>
    </dataValidation>
    <dataValidation type="list" allowBlank="1" showErrorMessage="1" sqref="B5" xr:uid="{78996907-4EA8-2640-A446-52B95FB9419D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6.5" customWidth="1"/>
    <col min="2" max="2" width="10.875" customWidth="1"/>
    <col min="3" max="3" width="15.125" customWidth="1"/>
    <col min="4" max="4" width="14" customWidth="1"/>
    <col min="5" max="26" width="10.875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249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E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>MAX(0,IF((F32)&gt;0,((F32)*108%)*($B$23+$B$24+$B$25)-((($B$26+$B28)*F31)),0))</f>
        <v>0</v>
      </c>
      <c r="G33" s="24">
        <f>MAX(0,IF((G32)&gt;0,((G32)*108%)*($B$23+$B$24+$B$25)-((($B$26+$B28)*G31)),0))</f>
        <v>0</v>
      </c>
      <c r="H33" s="24">
        <f>MAX(0,IF((H32)&gt;0,((H32)*108%)*($B$23+$B$24+$B$25)-((($B$26+$B28)*H31)),0))</f>
        <v>0</v>
      </c>
      <c r="I33" s="24">
        <f>MAX(0,IF((I32)&gt;0,((I32)*108%)*($B$23+$B$24+$B$25)-((($B$26+$B28)*I31)),0))</f>
        <v>0</v>
      </c>
      <c r="J33" s="24">
        <f>MAX(0,IF((J32)&gt;0,((J32)*108%)*($B$23+$B$24+$B$25)-((($B$26+$B28)*J31)),0))</f>
        <v>0</v>
      </c>
      <c r="K33" s="24">
        <f>MAX(0,IF((K32)&gt;0,((K32)*108%)*($B$23+$B$24+$B$25)-((($B$26++$B28)*K31)),0))</f>
        <v>0</v>
      </c>
      <c r="L33" s="24">
        <f>MAX(0,IF((L32)&gt;0,((L32)*108%)*($B$23+$B$24+$B$25)-((($B$26+$B28)*L31)),0))</f>
        <v>0</v>
      </c>
      <c r="M33" s="24">
        <f>MAX(0,IF((M32)&gt;0,((M32)*108%)*($B$23+$B$24+$B$25)-((($B$26+$B28)*M31)),0))</f>
        <v>0</v>
      </c>
      <c r="N33" s="45">
        <f>MAX(0,IF((N32)&gt;0,((N32)*108%)*($B$23+$B$24+$B$25)-((($B$26+$B28)*N31)),0))</f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8D942B20-BB78-6646-8BD2-FE8462A6804A}">
      <formula1>artiesten</formula1>
    </dataValidation>
    <dataValidation type="list" allowBlank="1" showErrorMessage="1" sqref="B5" xr:uid="{9E23E872-6B54-9249-BEFF-9E4135DA03ED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6.5" customWidth="1"/>
    <col min="2" max="2" width="10.875" customWidth="1"/>
    <col min="3" max="3" width="15.125" customWidth="1"/>
    <col min="4" max="4" width="14" customWidth="1"/>
    <col min="5" max="26" width="10.875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249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E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>MAX(0,IF((F32)&gt;0,((F32)*108%)*($B$23+$B$24+$B$25)-((($B$26+$B28)*F31)),0))</f>
        <v>0</v>
      </c>
      <c r="G33" s="24">
        <f>MAX(0,IF((G32)&gt;0,((G32)*108%)*($B$23+$B$24+$B$25)-((($B$26+$B28)*G31)),0))</f>
        <v>0</v>
      </c>
      <c r="H33" s="24">
        <f>MAX(0,IF((H32)&gt;0,((H32)*108%)*($B$23+$B$24+$B$25)-((($B$26+$B28)*H31)),0))</f>
        <v>0</v>
      </c>
      <c r="I33" s="24">
        <f>MAX(0,IF((I32)&gt;0,((I32)*108%)*($B$23+$B$24+$B$25)-((($B$26+$B28)*I31)),0))</f>
        <v>0</v>
      </c>
      <c r="J33" s="24">
        <f>MAX(0,IF((J32)&gt;0,((J32)*108%)*($B$23+$B$24+$B$25)-((($B$26+$B28)*J31)),0))</f>
        <v>0</v>
      </c>
      <c r="K33" s="24">
        <f>MAX(0,IF((K32)&gt;0,((K32)*108%)*($B$23+$B$24+$B$25)-((($B$26++$B28)*K31)),0))</f>
        <v>0</v>
      </c>
      <c r="L33" s="24">
        <f>MAX(0,IF((L32)&gt;0,((L32)*108%)*($B$23+$B$24+$B$25)-((($B$26+$B28)*L31)),0))</f>
        <v>0</v>
      </c>
      <c r="M33" s="24">
        <f>MAX(0,IF((M32)&gt;0,((M32)*108%)*($B$23+$B$24+$B$25)-((($B$26+$B28)*M31)),0))</f>
        <v>0</v>
      </c>
      <c r="N33" s="45">
        <f>MAX(0,IF((N32)&gt;0,((N32)*108%)*($B$23+$B$24+$B$25)-((($B$26+$B28)*N31)),0))</f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247B811E-73BF-2746-B487-8E9A7CD47FC2}">
      <formula1>artiesten</formula1>
    </dataValidation>
    <dataValidation type="list" allowBlank="1" showErrorMessage="1" sqref="B5" xr:uid="{60BCEDBD-D631-1445-8312-84766789993B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6.5" customWidth="1"/>
    <col min="2" max="2" width="10.875" customWidth="1"/>
    <col min="3" max="3" width="15.125" customWidth="1"/>
    <col min="4" max="4" width="14" customWidth="1"/>
    <col min="5" max="26" width="10.875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249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E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>MAX(0,IF((F32)&gt;0,((F32)*108%)*($B$23+$B$24+$B$25)-((($B$26+$B28)*F31)),0))</f>
        <v>0</v>
      </c>
      <c r="G33" s="24">
        <f>MAX(0,IF((G32)&gt;0,((G32)*108%)*($B$23+$B$24+$B$25)-((($B$26+$B28)*G31)),0))</f>
        <v>0</v>
      </c>
      <c r="H33" s="24">
        <f>MAX(0,IF((H32)&gt;0,((H32)*108%)*($B$23+$B$24+$B$25)-((($B$26+$B28)*H31)),0))</f>
        <v>0</v>
      </c>
      <c r="I33" s="24">
        <f>MAX(0,IF((I32)&gt;0,((I32)*108%)*($B$23+$B$24+$B$25)-((($B$26+$B28)*I31)),0))</f>
        <v>0</v>
      </c>
      <c r="J33" s="24">
        <f>MAX(0,IF((J32)&gt;0,((J32)*108%)*($B$23+$B$24+$B$25)-((($B$26+$B28)*J31)),0))</f>
        <v>0</v>
      </c>
      <c r="K33" s="24">
        <f>MAX(0,IF((K32)&gt;0,((K32)*108%)*($B$23+$B$24+$B$25)-((($B$26++$B28)*K31)),0))</f>
        <v>0</v>
      </c>
      <c r="L33" s="24">
        <f>MAX(0,IF((L32)&gt;0,((L32)*108%)*($B$23+$B$24+$B$25)-((($B$26+$B28)*L31)),0))</f>
        <v>0</v>
      </c>
      <c r="M33" s="24">
        <f>MAX(0,IF((M32)&gt;0,((M32)*108%)*($B$23+$B$24+$B$25)-((($B$26+$B28)*M31)),0))</f>
        <v>0</v>
      </c>
      <c r="N33" s="45">
        <f>MAX(0,IF((N32)&gt;0,((N32)*108%)*($B$23+$B$24+$B$25)-((($B$26+$B28)*N31)),0))</f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AC0E3427-F95B-674D-9232-3A9074A6383C}">
      <formula1>artiesten</formula1>
    </dataValidation>
    <dataValidation type="list" allowBlank="1" showErrorMessage="1" sqref="B5" xr:uid="{88E663E5-AF89-2D4C-AC50-19C5B200BA32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D91788E8-28AD-614E-8395-2E271BB78837}">
      <formula1>artiesten</formula1>
    </dataValidation>
    <dataValidation type="list" allowBlank="1" showErrorMessage="1" sqref="B5" xr:uid="{E5DE3C87-F498-D748-B7AA-0BEBDBE0B895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34ED7805-103A-B040-B9B3-E3B6156927E4}">
      <formula1>artiesten</formula1>
    </dataValidation>
    <dataValidation type="list" allowBlank="1" showErrorMessage="1" sqref="B5" xr:uid="{8A555883-55B7-5E40-9C0F-5F82BC9F240B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FCEDADCF-5200-8345-A53C-BB2A5DE2D72C}">
      <formula1>artiesten</formula1>
    </dataValidation>
    <dataValidation type="list" allowBlank="1" showErrorMessage="1" sqref="B5" xr:uid="{94E91FD9-2452-D041-B178-18277CB17239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22DBD351-E712-3D4B-A90C-242A4A339743}">
      <formula1>artiesten</formula1>
    </dataValidation>
    <dataValidation type="list" allowBlank="1" showErrorMessage="1" sqref="B5" xr:uid="{E6919EAE-992C-C147-9EA9-9595486AF453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ECBE283E-B452-8B46-BAFF-03A210C79E72}">
      <formula1>artiesten</formula1>
    </dataValidation>
    <dataValidation type="list" allowBlank="1" showErrorMessage="1" sqref="B5" xr:uid="{6E57BAA0-3518-9D4C-B3A6-C0E68EE5EEE6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372C766F-2921-B343-A7F7-5AE888582727}">
      <formula1>arbeiders</formula1>
    </dataValidation>
    <dataValidation type="list" allowBlank="1" showErrorMessage="1" sqref="B5" xr:uid="{9577E83B-C176-9E43-A43C-2C2193692689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66C52A50-B6B9-2B43-9EEA-4F6EC25A4589}">
      <formula1>arbeiders</formula1>
    </dataValidation>
    <dataValidation type="list" allowBlank="1" showErrorMessage="1" sqref="B5" xr:uid="{DC2E4F99-61F3-E54F-8BA7-3AD16E8D2B42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CD3212DD-05E1-364B-B591-458F96E7F4F5}">
      <formula1>arbeiders</formula1>
    </dataValidation>
    <dataValidation type="list" allowBlank="1" showErrorMessage="1" sqref="B5" xr:uid="{432BE523-8598-B549-92FD-111E92D439C8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538A6F8D-0866-3B42-9A23-1E993B36B4D9}">
      <formula1>arbeiders</formula1>
    </dataValidation>
    <dataValidation type="list" allowBlank="1" showErrorMessage="1" sqref="B5" xr:uid="{DC9053AA-C9E1-124F-BC9F-82B51785D6A7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C18CD7DB-4646-6043-A94E-74937FB81732}">
      <formula1>arbeiders</formula1>
    </dataValidation>
    <dataValidation type="list" allowBlank="1" showErrorMessage="1" sqref="B5" xr:uid="{2849C5B7-F4B2-8949-B9A4-5407B5B6064B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34156F3F-05F5-FD4A-9589-9F78E43BDCDC}">
      <formula1>arbeiders</formula1>
    </dataValidation>
    <dataValidation type="list" allowBlank="1" showErrorMessage="1" sqref="B5" xr:uid="{37A63556-46AF-124A-8E59-F969B64BB985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54FA860B-3258-6D44-B328-4A86C5F2BD1C}">
      <formula1>arbeiders</formula1>
    </dataValidation>
    <dataValidation type="list" allowBlank="1" showErrorMessage="1" sqref="B5" xr:uid="{5FF1ABDF-88C6-4B4B-B536-01B4680433F1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E0FE6670-9E8D-F54F-9638-2847BDAC4136}">
      <formula1>arbeiders</formula1>
    </dataValidation>
    <dataValidation type="list" allowBlank="1" showErrorMessage="1" sqref="B5" xr:uid="{B796B188-2B8D-EF4D-A113-569CF43FA153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60626171-D25B-9F48-89F5-318C4071694C}">
      <formula1>arbeiders</formula1>
    </dataValidation>
    <dataValidation type="list" allowBlank="1" showErrorMessage="1" sqref="B5" xr:uid="{930BB154-0B76-BB40-9359-8BE0B11407B9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Z1000"/>
  <sheetViews>
    <sheetView workbookViewId="0">
      <selection activeCell="F10" sqref="F10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823EC234-6FB1-934D-BF9B-A02E52C1215E}">
      <formula1>arbeiders</formula1>
    </dataValidation>
    <dataValidation type="list" allowBlank="1" showErrorMessage="1" sqref="B5" xr:uid="{A84B9D14-616C-EA4D-B274-B7F4A6949F68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0070C0"/>
  </sheetPr>
  <dimension ref="A1:D1000"/>
  <sheetViews>
    <sheetView workbookViewId="0">
      <selection activeCell="E65" sqref="E65"/>
    </sheetView>
  </sheetViews>
  <sheetFormatPr defaultColWidth="14.5" defaultRowHeight="15" customHeight="1" x14ac:dyDescent="0.2"/>
  <cols>
    <col min="1" max="1" width="15.875" customWidth="1"/>
    <col min="2" max="2" width="24.5" customWidth="1"/>
    <col min="3" max="3" width="14.5" customWidth="1"/>
    <col min="4" max="26" width="10.875" customWidth="1"/>
  </cols>
  <sheetData>
    <row r="1" spans="1:4" ht="12" customHeight="1" x14ac:dyDescent="0.2">
      <c r="A1" s="132" t="s">
        <v>207</v>
      </c>
      <c r="B1" s="133" t="s">
        <v>208</v>
      </c>
      <c r="C1" s="133" t="s">
        <v>209</v>
      </c>
      <c r="D1" s="134" t="s">
        <v>139</v>
      </c>
    </row>
    <row r="2" spans="1:4" ht="12" customHeight="1" x14ac:dyDescent="0.2">
      <c r="A2" s="135" t="s">
        <v>210</v>
      </c>
      <c r="B2" s="136" t="s">
        <v>211</v>
      </c>
      <c r="C2" s="136" t="s">
        <v>191</v>
      </c>
      <c r="D2" s="76" t="s">
        <v>14</v>
      </c>
    </row>
    <row r="3" spans="1:4" ht="12" customHeight="1" x14ac:dyDescent="0.2">
      <c r="A3" s="135" t="s">
        <v>212</v>
      </c>
      <c r="B3" s="136" t="s">
        <v>182</v>
      </c>
      <c r="C3" s="136" t="s">
        <v>192</v>
      </c>
      <c r="D3" s="76"/>
    </row>
    <row r="4" spans="1:4" ht="12" customHeight="1" x14ac:dyDescent="0.2">
      <c r="A4" s="135" t="s">
        <v>213</v>
      </c>
      <c r="B4" s="136" t="s">
        <v>186</v>
      </c>
      <c r="C4" s="136" t="s">
        <v>193</v>
      </c>
      <c r="D4" s="76"/>
    </row>
    <row r="5" spans="1:4" ht="12" customHeight="1" x14ac:dyDescent="0.2">
      <c r="A5" s="135" t="s">
        <v>214</v>
      </c>
      <c r="B5" s="136" t="s">
        <v>215</v>
      </c>
      <c r="C5" s="136" t="s">
        <v>216</v>
      </c>
      <c r="D5" s="76"/>
    </row>
    <row r="6" spans="1:4" ht="12" customHeight="1" x14ac:dyDescent="0.2">
      <c r="A6" s="135" t="s">
        <v>217</v>
      </c>
      <c r="B6" s="136" t="s">
        <v>218</v>
      </c>
      <c r="C6" s="136" t="s">
        <v>219</v>
      </c>
      <c r="D6" s="76"/>
    </row>
    <row r="7" spans="1:4" ht="12" customHeight="1" x14ac:dyDescent="0.2">
      <c r="A7" s="135" t="s">
        <v>178</v>
      </c>
      <c r="B7" s="136" t="s">
        <v>188</v>
      </c>
      <c r="C7" s="136"/>
      <c r="D7" s="76"/>
    </row>
    <row r="8" spans="1:4" ht="12" customHeight="1" x14ac:dyDescent="0.2">
      <c r="A8" s="135" t="s">
        <v>220</v>
      </c>
      <c r="B8" s="137"/>
      <c r="C8" s="136"/>
      <c r="D8" s="76"/>
    </row>
    <row r="9" spans="1:4" ht="12" customHeight="1" x14ac:dyDescent="0.2">
      <c r="A9" s="135" t="s">
        <v>221</v>
      </c>
      <c r="B9" s="137"/>
      <c r="C9" s="136"/>
      <c r="D9" s="76"/>
    </row>
    <row r="10" spans="1:4" ht="12" customHeight="1" x14ac:dyDescent="0.2">
      <c r="A10" s="135" t="s">
        <v>176</v>
      </c>
      <c r="B10" s="137"/>
      <c r="C10" s="136"/>
      <c r="D10" s="76"/>
    </row>
    <row r="11" spans="1:4" ht="12" customHeight="1" x14ac:dyDescent="0.2">
      <c r="A11" s="135" t="s">
        <v>179</v>
      </c>
      <c r="B11" s="137"/>
      <c r="C11" s="136"/>
      <c r="D11" s="76"/>
    </row>
    <row r="12" spans="1:4" ht="12" customHeight="1" x14ac:dyDescent="0.2">
      <c r="A12" s="135" t="s">
        <v>222</v>
      </c>
      <c r="B12" s="137"/>
      <c r="C12" s="136"/>
      <c r="D12" s="76"/>
    </row>
    <row r="13" spans="1:4" ht="12" customHeight="1" x14ac:dyDescent="0.2">
      <c r="A13" s="135" t="s">
        <v>175</v>
      </c>
      <c r="B13" s="136"/>
      <c r="C13" s="136"/>
      <c r="D13" s="76"/>
    </row>
    <row r="14" spans="1:4" ht="12" customHeight="1" x14ac:dyDescent="0.2">
      <c r="A14" s="135" t="s">
        <v>223</v>
      </c>
      <c r="B14" s="136"/>
      <c r="C14" s="136"/>
      <c r="D14" s="76"/>
    </row>
    <row r="15" spans="1:4" ht="12" customHeight="1" x14ac:dyDescent="0.2">
      <c r="A15" s="135" t="s">
        <v>224</v>
      </c>
      <c r="B15" s="136"/>
      <c r="C15" s="136"/>
      <c r="D15" s="76"/>
    </row>
    <row r="16" spans="1:4" ht="12" customHeight="1" x14ac:dyDescent="0.2">
      <c r="A16" s="135" t="s">
        <v>180</v>
      </c>
      <c r="B16" s="136"/>
      <c r="C16" s="136"/>
      <c r="D16" s="76"/>
    </row>
    <row r="17" spans="1:4" ht="12" customHeight="1" x14ac:dyDescent="0.2">
      <c r="A17" s="135" t="s">
        <v>174</v>
      </c>
      <c r="B17" s="136"/>
      <c r="C17" s="136"/>
      <c r="D17" s="76"/>
    </row>
    <row r="18" spans="1:4" ht="12" customHeight="1" x14ac:dyDescent="0.2">
      <c r="A18" s="135" t="s">
        <v>211</v>
      </c>
      <c r="B18" s="136"/>
      <c r="C18" s="138"/>
      <c r="D18" s="76"/>
    </row>
    <row r="19" spans="1:4" ht="12" customHeight="1" x14ac:dyDescent="0.2">
      <c r="A19" s="135" t="s">
        <v>215</v>
      </c>
      <c r="B19" s="136"/>
      <c r="C19" s="137"/>
      <c r="D19" s="76"/>
    </row>
    <row r="20" spans="1:4" ht="12" customHeight="1" x14ac:dyDescent="0.2">
      <c r="A20" s="135" t="s">
        <v>183</v>
      </c>
      <c r="B20" s="138"/>
      <c r="C20" s="137"/>
      <c r="D20" s="76"/>
    </row>
    <row r="21" spans="1:4" ht="12" customHeight="1" x14ac:dyDescent="0.2">
      <c r="A21" s="135" t="s">
        <v>225</v>
      </c>
      <c r="B21" s="137"/>
      <c r="C21" s="137"/>
      <c r="D21" s="76"/>
    </row>
    <row r="22" spans="1:4" ht="12" customHeight="1" x14ac:dyDescent="0.2">
      <c r="A22" s="135" t="s">
        <v>184</v>
      </c>
      <c r="B22" s="137"/>
      <c r="C22" s="137"/>
      <c r="D22" s="76"/>
    </row>
    <row r="23" spans="1:4" ht="12" customHeight="1" x14ac:dyDescent="0.2">
      <c r="A23" s="95"/>
      <c r="B23" s="137"/>
      <c r="C23" s="137"/>
      <c r="D23" s="76"/>
    </row>
    <row r="24" spans="1:4" ht="12" customHeight="1" x14ac:dyDescent="0.2">
      <c r="A24" s="95"/>
      <c r="B24" s="137"/>
      <c r="C24" s="137"/>
      <c r="D24" s="76"/>
    </row>
    <row r="25" spans="1:4" ht="12" customHeight="1" x14ac:dyDescent="0.2">
      <c r="A25" s="100"/>
      <c r="B25" s="139"/>
      <c r="C25" s="139"/>
      <c r="D25" s="140"/>
    </row>
    <row r="26" spans="1:4" ht="12" customHeight="1" x14ac:dyDescent="0.2">
      <c r="A26" s="6"/>
      <c r="B26" s="6"/>
      <c r="C26" s="6"/>
    </row>
    <row r="27" spans="1:4" ht="12" customHeight="1" x14ac:dyDescent="0.2"/>
    <row r="28" spans="1:4" ht="12" customHeight="1" x14ac:dyDescent="0.2"/>
    <row r="29" spans="1:4" ht="12" customHeight="1" x14ac:dyDescent="0.2"/>
    <row r="30" spans="1:4" ht="12" customHeight="1" x14ac:dyDescent="0.2"/>
    <row r="31" spans="1:4" ht="12" customHeight="1" x14ac:dyDescent="0.2"/>
    <row r="32" spans="1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56</vt:i4>
      </vt:variant>
      <vt:variant>
        <vt:lpstr>Benoemde bereiken</vt:lpstr>
      </vt:variant>
      <vt:variant>
        <vt:i4>5</vt:i4>
      </vt:variant>
    </vt:vector>
  </HeadingPairs>
  <TitlesOfParts>
    <vt:vector size="61" baseType="lpstr">
      <vt:lpstr>VOOR JE BEGINT</vt:lpstr>
      <vt:lpstr>RSZ-tarieven</vt:lpstr>
      <vt:lpstr>structurele RSZ korting</vt:lpstr>
      <vt:lpstr>doelgroepvermindering k'naars</vt:lpstr>
      <vt:lpstr>TEMPLATE 1 bediende maandloon</vt:lpstr>
      <vt:lpstr>TEMPLATE 2 bediende dagloon</vt:lpstr>
      <vt:lpstr>TEMPLATE 3 kunstenaar MAANDloon</vt:lpstr>
      <vt:lpstr>TEMPLATE 4 kunstenaar DAGloon</vt:lpstr>
      <vt:lpstr>TEMPLATE 5 kunstenaar UURloon</vt:lpstr>
      <vt:lpstr>TEMPLATE 6 dienstvergoeding</vt:lpstr>
      <vt:lpstr>TEMPLATE 7 arbeider MAANDloon</vt:lpstr>
      <vt:lpstr>TEMPLATE 8 arbeider UURloon</vt:lpstr>
      <vt:lpstr> TOTAAL 2026</vt:lpstr>
      <vt:lpstr>totaal per functie</vt:lpstr>
      <vt:lpstr>totaal per productie</vt:lpstr>
      <vt:lpstr>bediende 1A</vt:lpstr>
      <vt:lpstr>bediende 1B</vt:lpstr>
      <vt:lpstr>bediende 1C</vt:lpstr>
      <vt:lpstr>bediende 1D</vt:lpstr>
      <vt:lpstr>bediende 1E</vt:lpstr>
      <vt:lpstr>bediende 2A</vt:lpstr>
      <vt:lpstr>bediende 2B</vt:lpstr>
      <vt:lpstr>bediende 2C</vt:lpstr>
      <vt:lpstr>bediende 2D</vt:lpstr>
      <vt:lpstr>bediende 2E</vt:lpstr>
      <vt:lpstr>kunstenaar 3A</vt:lpstr>
      <vt:lpstr>kunstenaar 3B</vt:lpstr>
      <vt:lpstr>kunstenaar 3C</vt:lpstr>
      <vt:lpstr>kunstenaar 3D</vt:lpstr>
      <vt:lpstr>kunstenaar 3E</vt:lpstr>
      <vt:lpstr>kunstenaar 4A</vt:lpstr>
      <vt:lpstr>kunstenaar 4B</vt:lpstr>
      <vt:lpstr>kunstenaar 4C</vt:lpstr>
      <vt:lpstr>kunstenaar 4D</vt:lpstr>
      <vt:lpstr>kunstenaar 4E</vt:lpstr>
      <vt:lpstr>kunstenaar 5A</vt:lpstr>
      <vt:lpstr>kunstenaar 5B</vt:lpstr>
      <vt:lpstr>kunstenaar 5C</vt:lpstr>
      <vt:lpstr>kunstenaar 5D</vt:lpstr>
      <vt:lpstr>kunstenaar 5E</vt:lpstr>
      <vt:lpstr>kunstenaar 6A</vt:lpstr>
      <vt:lpstr>kunstenaar 6B</vt:lpstr>
      <vt:lpstr>kunstenaar 6C</vt:lpstr>
      <vt:lpstr>kunstenaar 6D</vt:lpstr>
      <vt:lpstr>kunstenaar 6E</vt:lpstr>
      <vt:lpstr>arbeider 7A</vt:lpstr>
      <vt:lpstr>arbeider 7B</vt:lpstr>
      <vt:lpstr>arbeider 7C</vt:lpstr>
      <vt:lpstr>arbeider 7D</vt:lpstr>
      <vt:lpstr>arbeider 7E</vt:lpstr>
      <vt:lpstr>arbeider 8A</vt:lpstr>
      <vt:lpstr>arbeider 8B</vt:lpstr>
      <vt:lpstr>arbeider 8C</vt:lpstr>
      <vt:lpstr>arbeider 8D</vt:lpstr>
      <vt:lpstr>arbeider 8E</vt:lpstr>
      <vt:lpstr>lijsten</vt:lpstr>
      <vt:lpstr>arbeiders</vt:lpstr>
      <vt:lpstr>arteisten</vt:lpstr>
      <vt:lpstr>artiesten</vt:lpstr>
      <vt:lpstr>bedienden</vt:lpstr>
      <vt:lpstr>productie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 Martens</dc:creator>
  <cp:lastModifiedBy>Eveline Vanfraussen</cp:lastModifiedBy>
  <dcterms:created xsi:type="dcterms:W3CDTF">2015-10-26T15:43:04Z</dcterms:created>
  <dcterms:modified xsi:type="dcterms:W3CDTF">2026-09-29T13:17:50Z</dcterms:modified>
</cp:coreProperties>
</file>