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omments44.xml" ContentType="application/vnd.openxmlformats-officedocument.spreadsheetml.comments+xml"/>
  <Override PartName="/xl/comments45.xml" ContentType="application/vnd.openxmlformats-officedocument.spreadsheetml.comments+xml"/>
  <Override PartName="/xl/comments46.xml" ContentType="application/vnd.openxmlformats-officedocument.spreadsheetml.comments+xml"/>
  <Override PartName="/xl/comments47.xml" ContentType="application/vnd.openxmlformats-officedocument.spreadsheetml.comments+xml"/>
  <Override PartName="/xl/comments48.xml" ContentType="application/vnd.openxmlformats-officedocument.spreadsheetml.comments+xml"/>
  <Override PartName="/xl/comments49.xml" ContentType="application/vnd.openxmlformats-officedocument.spreadsheetml.comments+xml"/>
  <Override PartName="/xl/comments50.xml" ContentType="application/vnd.openxmlformats-officedocument.spreadsheetml.comments+xml"/>
  <Override PartName="/xl/comments5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metadata" ContentType="application/binary"/>
  <Override PartName="/xl/commentsmeta0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  <Override PartName="/xl/commentsmeta6" ContentType="application/binary"/>
  <Override PartName="/xl/commentsmeta7" ContentType="application/binary"/>
  <Override PartName="/xl/commentsmeta8" ContentType="application/binary"/>
  <Override PartName="/xl/commentsmeta9" ContentType="application/binary"/>
  <Override PartName="/xl/commentsmeta10" ContentType="application/binary"/>
  <Override PartName="/xl/commentsmeta11" ContentType="application/binary"/>
  <Override PartName="/xl/commentsmeta12" ContentType="application/binary"/>
  <Override PartName="/xl/commentsmeta13" ContentType="application/binary"/>
  <Override PartName="/xl/commentsmeta14" ContentType="application/binary"/>
  <Override PartName="/xl/commentsmeta15" ContentType="application/binary"/>
  <Override PartName="/xl/commentsmeta16" ContentType="application/binary"/>
  <Override PartName="/xl/commentsmeta17" ContentType="application/binary"/>
  <Override PartName="/xl/commentsmeta18" ContentType="application/binary"/>
  <Override PartName="/xl/commentsmeta19" ContentType="application/binary"/>
  <Override PartName="/xl/commentsmeta20" ContentType="application/binary"/>
  <Override PartName="/xl/commentsmeta21" ContentType="application/binary"/>
  <Override PartName="/xl/commentsmeta22" ContentType="application/binary"/>
  <Override PartName="/xl/commentsmeta23" ContentType="application/binary"/>
  <Override PartName="/xl/commentsmeta24" ContentType="application/binary"/>
  <Override PartName="/xl/commentsmeta25" ContentType="application/binary"/>
  <Override PartName="/xl/commentsmeta26" ContentType="application/binary"/>
  <Override PartName="/xl/commentsmeta27" ContentType="application/binary"/>
  <Override PartName="/xl/commentsmeta28" ContentType="application/binary"/>
  <Override PartName="/xl/commentsmeta29" ContentType="application/binary"/>
  <Override PartName="/xl/commentsmeta30" ContentType="application/binary"/>
  <Override PartName="/xl/commentsmeta31" ContentType="application/binary"/>
  <Override PartName="/xl/commentsmeta32" ContentType="application/binary"/>
  <Override PartName="/xl/commentsmeta33" ContentType="application/binary"/>
  <Override PartName="/xl/commentsmeta34" ContentType="application/binary"/>
  <Override PartName="/xl/commentsmeta35" ContentType="application/binary"/>
  <Override PartName="/xl/commentsmeta36" ContentType="application/binary"/>
  <Override PartName="/xl/commentsmeta37" ContentType="application/binary"/>
  <Override PartName="/xl/commentsmeta38" ContentType="application/binary"/>
  <Override PartName="/xl/commentsmeta39" ContentType="application/binary"/>
  <Override PartName="/xl/commentsmeta40" ContentType="application/binary"/>
  <Override PartName="/xl/commentsmeta41" ContentType="application/binary"/>
  <Override PartName="/xl/commentsmeta42" ContentType="application/binary"/>
  <Override PartName="/xl/commentsmeta43" ContentType="application/binary"/>
  <Override PartName="/xl/commentsmeta44" ContentType="application/binary"/>
  <Override PartName="/xl/commentsmeta45" ContentType="application/binary"/>
  <Override PartName="/xl/commentsmeta46" ContentType="application/binary"/>
  <Override PartName="/xl/commentsmeta47" ContentType="application/binary"/>
  <Override PartName="/xl/commentsmeta48" ContentType="application/binary"/>
  <Override PartName="/xl/commentsmeta49" ContentType="application/binary"/>
  <Override PartName="/xl/commentsmeta5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/>
  <mc:AlternateContent xmlns:mc="http://schemas.openxmlformats.org/markup-compatibility/2006">
    <mc:Choice Requires="x15">
      <x15ac:absPath xmlns:x15ac="http://schemas.microsoft.com/office/spreadsheetml/2010/11/ac" url="/Users/LiesMartens/Documents/1 oKo /oKo LOONBEGROTINGSTOOL/update tool loonbegroting 2025/2 tools Brussel en Vlaanderen/"/>
    </mc:Choice>
  </mc:AlternateContent>
  <xr:revisionPtr revIDLastSave="0" documentId="8_{D4147DC3-8A48-4CD8-BB05-C23CE0FF63FE}" xr6:coauthVersionLast="47" xr6:coauthVersionMax="47" xr10:uidLastSave="{00000000-0000-0000-0000-000000000000}"/>
  <bookViews>
    <workbookView xWindow="0" yWindow="500" windowWidth="28800" windowHeight="16460" firstSheet="25" activeTab="25" xr2:uid="{00000000-000D-0000-FFFF-FFFF00000000}"/>
  </bookViews>
  <sheets>
    <sheet name="VOOR JE BEGINT" sheetId="57" r:id="rId1"/>
    <sheet name="RSZ-tarieven" sheetId="1" r:id="rId2"/>
    <sheet name="structurele RSZ korting" sheetId="2" r:id="rId3"/>
    <sheet name="doelgroepvermindering k'naars" sheetId="3" r:id="rId4"/>
    <sheet name="TEMPLATE 1 bediende maandloon" sheetId="4" r:id="rId5"/>
    <sheet name="TEMPLATE 2 bediende dagloon" sheetId="5" r:id="rId6"/>
    <sheet name="TEMPLATE 3 kunstenaar MAANDloon" sheetId="6" r:id="rId7"/>
    <sheet name="TEMPLATE 4 kunstenaar DAGloon" sheetId="7" r:id="rId8"/>
    <sheet name="TEMPLATE 5 kunstenaar UURloon" sheetId="8" r:id="rId9"/>
    <sheet name="TEMPLATE 6 dienstvergoeding" sheetId="9" r:id="rId10"/>
    <sheet name="TEMPLATE 7 arbeider MAANDloon" sheetId="10" r:id="rId11"/>
    <sheet name="TEMPLATE 8 arbeider UURloon" sheetId="11" r:id="rId12"/>
    <sheet name=" TOTAAL 2026" sheetId="12" r:id="rId13"/>
    <sheet name="totaal per functie" sheetId="13" r:id="rId14"/>
    <sheet name="totaal per productie" sheetId="14" r:id="rId15"/>
    <sheet name="bediende 1A" sheetId="15" r:id="rId16"/>
    <sheet name="bediende 1B" sheetId="16" r:id="rId17"/>
    <sheet name="bediende 1C" sheetId="17" r:id="rId18"/>
    <sheet name="bediende 1D" sheetId="18" r:id="rId19"/>
    <sheet name="bediende 1E" sheetId="19" r:id="rId20"/>
    <sheet name="bediende 2A" sheetId="20" r:id="rId21"/>
    <sheet name="bediende 2B" sheetId="21" r:id="rId22"/>
    <sheet name="bediende 2C" sheetId="22" r:id="rId23"/>
    <sheet name="bediende 2D" sheetId="23" r:id="rId24"/>
    <sheet name="bediende 2E" sheetId="24" r:id="rId25"/>
    <sheet name="kunstenaar 3A" sheetId="25" r:id="rId26"/>
    <sheet name="kunstenaar 3B" sheetId="26" r:id="rId27"/>
    <sheet name="kunstenaar 3C" sheetId="27" r:id="rId28"/>
    <sheet name="kunstenaar 3D" sheetId="28" r:id="rId29"/>
    <sheet name="kunstenaar 3E" sheetId="29" r:id="rId30"/>
    <sheet name="kunstenaar 4A" sheetId="30" r:id="rId31"/>
    <sheet name="kunstenaar 4B" sheetId="31" r:id="rId32"/>
    <sheet name="kunstenaar 4C" sheetId="32" r:id="rId33"/>
    <sheet name="kunstenaar 4D" sheetId="33" r:id="rId34"/>
    <sheet name="kunstenaar 4E" sheetId="34" r:id="rId35"/>
    <sheet name="kunstenaar 5A" sheetId="35" r:id="rId36"/>
    <sheet name="kunstenaar 5B" sheetId="36" r:id="rId37"/>
    <sheet name="kunstenaar 5C" sheetId="37" r:id="rId38"/>
    <sheet name="kunstenaar 5D" sheetId="38" r:id="rId39"/>
    <sheet name="kunstenaar 5E" sheetId="39" r:id="rId40"/>
    <sheet name="kunstenaar 6A" sheetId="40" r:id="rId41"/>
    <sheet name="kunstenaar 6B" sheetId="41" r:id="rId42"/>
    <sheet name="kunstenaar 6C" sheetId="42" r:id="rId43"/>
    <sheet name="kunstenaar 6D" sheetId="43" r:id="rId44"/>
    <sheet name="kunstenaar 6E" sheetId="44" r:id="rId45"/>
    <sheet name="arbeider 7A" sheetId="45" r:id="rId46"/>
    <sheet name="arbeider 7B" sheetId="46" r:id="rId47"/>
    <sheet name="arbeider 7C" sheetId="47" r:id="rId48"/>
    <sheet name="arbeider 7D" sheetId="48" r:id="rId49"/>
    <sheet name="arbeider 7E" sheetId="49" r:id="rId50"/>
    <sheet name="arbeider 8A" sheetId="50" r:id="rId51"/>
    <sheet name="arbeider 8B" sheetId="51" r:id="rId52"/>
    <sheet name="arbeider 8C" sheetId="52" r:id="rId53"/>
    <sheet name="arbeider 8D" sheetId="53" r:id="rId54"/>
    <sheet name="arbeider 8E" sheetId="54" r:id="rId55"/>
    <sheet name="lijsten" sheetId="55" r:id="rId56"/>
  </sheets>
  <definedNames>
    <definedName name="arbeiders">lijsten!$C$2:$C$25</definedName>
    <definedName name="arteisten">lijsten!$B$2:$B$26</definedName>
    <definedName name="artiesten">lijsten!$B$2:$B$26</definedName>
    <definedName name="bedienden">lijsten!$A$2:$A$25</definedName>
    <definedName name="CAO">#REF!</definedName>
    <definedName name="categorie">#REF!</definedName>
    <definedName name="kunstenaars">#REF!</definedName>
    <definedName name="productie">lijsten!$D$2:$D$25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9" roundtripDataSignature="AMtx7mhiTMcPBp7tHEGE0+cYkXkChEGDng=="/>
    </ext>
  </extLst>
</workbook>
</file>

<file path=xl/calcChain.xml><?xml version="1.0" encoding="utf-8"?>
<calcChain xmlns="http://schemas.openxmlformats.org/spreadsheetml/2006/main">
  <c r="B31" i="39" l="1"/>
  <c r="B30" i="39"/>
  <c r="B27" i="39"/>
  <c r="B26" i="39"/>
  <c r="B25" i="39"/>
  <c r="B24" i="39"/>
  <c r="B23" i="39"/>
  <c r="B21" i="39"/>
  <c r="B20" i="39"/>
  <c r="B19" i="39"/>
  <c r="N32" i="39" s="1"/>
  <c r="J33" i="38"/>
  <c r="K32" i="38"/>
  <c r="J32" i="38"/>
  <c r="J34" i="38" s="1"/>
  <c r="I32" i="38"/>
  <c r="I33" i="38" s="1"/>
  <c r="G32" i="38"/>
  <c r="G33" i="38" s="1"/>
  <c r="C32" i="38"/>
  <c r="B31" i="38"/>
  <c r="B30" i="38"/>
  <c r="B27" i="38"/>
  <c r="B26" i="38"/>
  <c r="B25" i="38"/>
  <c r="B24" i="38"/>
  <c r="B23" i="38"/>
  <c r="B21" i="38"/>
  <c r="B20" i="38"/>
  <c r="B19" i="38"/>
  <c r="N32" i="38" s="1"/>
  <c r="J33" i="37"/>
  <c r="K32" i="37"/>
  <c r="J32" i="37"/>
  <c r="J34" i="37" s="1"/>
  <c r="I32" i="37"/>
  <c r="I33" i="37" s="1"/>
  <c r="I34" i="37" s="1"/>
  <c r="G32" i="37"/>
  <c r="G33" i="37" s="1"/>
  <c r="C32" i="37"/>
  <c r="B31" i="37"/>
  <c r="B30" i="37"/>
  <c r="B27" i="37"/>
  <c r="B26" i="37"/>
  <c r="B25" i="37"/>
  <c r="B24" i="37"/>
  <c r="B23" i="37"/>
  <c r="B21" i="37"/>
  <c r="B20" i="37"/>
  <c r="B19" i="37"/>
  <c r="N32" i="37" s="1"/>
  <c r="K32" i="36"/>
  <c r="B31" i="36"/>
  <c r="B30" i="36"/>
  <c r="B27" i="36"/>
  <c r="B26" i="36"/>
  <c r="B25" i="36"/>
  <c r="B24" i="36"/>
  <c r="B23" i="36"/>
  <c r="B21" i="36"/>
  <c r="B20" i="36"/>
  <c r="B19" i="36"/>
  <c r="N32" i="36" s="1"/>
  <c r="B31" i="35"/>
  <c r="B30" i="35"/>
  <c r="B27" i="35"/>
  <c r="B26" i="35"/>
  <c r="B25" i="35"/>
  <c r="B24" i="35"/>
  <c r="B23" i="35"/>
  <c r="B21" i="35"/>
  <c r="B20" i="35"/>
  <c r="B19" i="35"/>
  <c r="N32" i="35" s="1"/>
  <c r="N33" i="8"/>
  <c r="M33" i="8"/>
  <c r="L33" i="8"/>
  <c r="K33" i="8"/>
  <c r="J33" i="8"/>
  <c r="I33" i="8"/>
  <c r="H33" i="8"/>
  <c r="G33" i="8"/>
  <c r="F33" i="8"/>
  <c r="N42" i="34"/>
  <c r="M42" i="34"/>
  <c r="L42" i="34"/>
  <c r="K42" i="34"/>
  <c r="J42" i="34"/>
  <c r="I42" i="34"/>
  <c r="H42" i="34"/>
  <c r="G42" i="34"/>
  <c r="F42" i="34"/>
  <c r="E42" i="34"/>
  <c r="D42" i="34"/>
  <c r="C42" i="34"/>
  <c r="B42" i="34" s="1"/>
  <c r="N41" i="34"/>
  <c r="M41" i="34"/>
  <c r="L41" i="34"/>
  <c r="K41" i="34"/>
  <c r="J41" i="34"/>
  <c r="I41" i="34"/>
  <c r="B41" i="34" s="1"/>
  <c r="H41" i="34"/>
  <c r="G41" i="34"/>
  <c r="F41" i="34"/>
  <c r="E41" i="34"/>
  <c r="D41" i="34"/>
  <c r="C41" i="34"/>
  <c r="N40" i="34"/>
  <c r="M40" i="34"/>
  <c r="L40" i="34"/>
  <c r="K40" i="34"/>
  <c r="J40" i="34"/>
  <c r="I40" i="34"/>
  <c r="H40" i="34"/>
  <c r="G40" i="34"/>
  <c r="F40" i="34"/>
  <c r="E40" i="34"/>
  <c r="D40" i="34"/>
  <c r="C40" i="34"/>
  <c r="B40" i="34" s="1"/>
  <c r="N38" i="34"/>
  <c r="M38" i="34"/>
  <c r="L38" i="34"/>
  <c r="K38" i="34"/>
  <c r="J38" i="34"/>
  <c r="I38" i="34"/>
  <c r="H38" i="34"/>
  <c r="B38" i="34" s="1"/>
  <c r="G38" i="34"/>
  <c r="F38" i="34"/>
  <c r="E38" i="34"/>
  <c r="D38" i="34"/>
  <c r="C38" i="34"/>
  <c r="N37" i="34"/>
  <c r="N46" i="34" s="1"/>
  <c r="M37" i="34"/>
  <c r="M46" i="34" s="1"/>
  <c r="F37" i="34"/>
  <c r="F46" i="34" s="1"/>
  <c r="E37" i="34"/>
  <c r="E46" i="34" s="1"/>
  <c r="B36" i="34"/>
  <c r="B35" i="34"/>
  <c r="B34" i="34"/>
  <c r="B31" i="34"/>
  <c r="B30" i="34"/>
  <c r="B29" i="34"/>
  <c r="B28" i="34"/>
  <c r="B27" i="34"/>
  <c r="D20" i="34"/>
  <c r="C20" i="34"/>
  <c r="B20" i="34"/>
  <c r="J37" i="34" s="1"/>
  <c r="D19" i="34"/>
  <c r="C19" i="34"/>
  <c r="B19" i="34"/>
  <c r="I37" i="34" s="1"/>
  <c r="N42" i="33"/>
  <c r="M42" i="33"/>
  <c r="L42" i="33"/>
  <c r="K42" i="33"/>
  <c r="J42" i="33"/>
  <c r="I42" i="33"/>
  <c r="H42" i="33"/>
  <c r="G42" i="33"/>
  <c r="F42" i="33"/>
  <c r="E42" i="33"/>
  <c r="D42" i="33"/>
  <c r="C42" i="33"/>
  <c r="B42" i="33" s="1"/>
  <c r="N41" i="33"/>
  <c r="M41" i="33"/>
  <c r="L41" i="33"/>
  <c r="K41" i="33"/>
  <c r="J41" i="33"/>
  <c r="I41" i="33"/>
  <c r="H41" i="33"/>
  <c r="G41" i="33"/>
  <c r="F41" i="33"/>
  <c r="E41" i="33"/>
  <c r="D41" i="33"/>
  <c r="C41" i="33"/>
  <c r="B41" i="33" s="1"/>
  <c r="N40" i="33"/>
  <c r="M40" i="33"/>
  <c r="L40" i="33"/>
  <c r="K40" i="33"/>
  <c r="J40" i="33"/>
  <c r="I40" i="33"/>
  <c r="H40" i="33"/>
  <c r="G40" i="33"/>
  <c r="F40" i="33"/>
  <c r="E40" i="33"/>
  <c r="D40" i="33"/>
  <c r="B40" i="33" s="1"/>
  <c r="C40" i="33"/>
  <c r="N38" i="33"/>
  <c r="M38" i="33"/>
  <c r="L38" i="33"/>
  <c r="K38" i="33"/>
  <c r="J38" i="33"/>
  <c r="I38" i="33"/>
  <c r="H38" i="33"/>
  <c r="G38" i="33"/>
  <c r="F38" i="33"/>
  <c r="E38" i="33"/>
  <c r="D38" i="33"/>
  <c r="C38" i="33"/>
  <c r="B38" i="33"/>
  <c r="B36" i="33"/>
  <c r="B35" i="33"/>
  <c r="B34" i="33"/>
  <c r="B31" i="33"/>
  <c r="B30" i="33"/>
  <c r="B29" i="33"/>
  <c r="B28" i="33"/>
  <c r="B27" i="33"/>
  <c r="D20" i="33"/>
  <c r="C20" i="33"/>
  <c r="B20" i="33"/>
  <c r="D19" i="33"/>
  <c r="C19" i="33"/>
  <c r="B19" i="33"/>
  <c r="J37" i="33" s="1"/>
  <c r="N42" i="32"/>
  <c r="M42" i="32"/>
  <c r="L42" i="32"/>
  <c r="K42" i="32"/>
  <c r="J42" i="32"/>
  <c r="I42" i="32"/>
  <c r="H42" i="32"/>
  <c r="G42" i="32"/>
  <c r="F42" i="32"/>
  <c r="E42" i="32"/>
  <c r="D42" i="32"/>
  <c r="C42" i="32"/>
  <c r="B42" i="32" s="1"/>
  <c r="N41" i="32"/>
  <c r="M41" i="32"/>
  <c r="L41" i="32"/>
  <c r="K41" i="32"/>
  <c r="J41" i="32"/>
  <c r="I41" i="32"/>
  <c r="H41" i="32"/>
  <c r="G41" i="32"/>
  <c r="F41" i="32"/>
  <c r="E41" i="32"/>
  <c r="D41" i="32"/>
  <c r="C41" i="32"/>
  <c r="B41" i="32"/>
  <c r="N40" i="32"/>
  <c r="M40" i="32"/>
  <c r="L40" i="32"/>
  <c r="K40" i="32"/>
  <c r="J40" i="32"/>
  <c r="I40" i="32"/>
  <c r="H40" i="32"/>
  <c r="G40" i="32"/>
  <c r="F40" i="32"/>
  <c r="E40" i="32"/>
  <c r="D40" i="32"/>
  <c r="B40" i="32" s="1"/>
  <c r="C40" i="32"/>
  <c r="N38" i="32"/>
  <c r="M38" i="32"/>
  <c r="L38" i="32"/>
  <c r="K38" i="32"/>
  <c r="J38" i="32"/>
  <c r="I38" i="32"/>
  <c r="H38" i="32"/>
  <c r="G38" i="32"/>
  <c r="F38" i="32"/>
  <c r="E38" i="32"/>
  <c r="D38" i="32"/>
  <c r="C38" i="32"/>
  <c r="B38" i="32"/>
  <c r="B36" i="32"/>
  <c r="B35" i="32"/>
  <c r="B34" i="32"/>
  <c r="B31" i="32"/>
  <c r="B30" i="32"/>
  <c r="B29" i="32"/>
  <c r="B28" i="32"/>
  <c r="B27" i="32"/>
  <c r="D20" i="32"/>
  <c r="C20" i="32"/>
  <c r="B20" i="32"/>
  <c r="D19" i="32"/>
  <c r="C19" i="32"/>
  <c r="B19" i="32"/>
  <c r="J37" i="32" s="1"/>
  <c r="N42" i="31"/>
  <c r="M42" i="31"/>
  <c r="L42" i="31"/>
  <c r="K42" i="31"/>
  <c r="J42" i="31"/>
  <c r="I42" i="31"/>
  <c r="H42" i="31"/>
  <c r="G42" i="31"/>
  <c r="F42" i="31"/>
  <c r="E42" i="31"/>
  <c r="D42" i="31"/>
  <c r="B42" i="31" s="1"/>
  <c r="C42" i="31"/>
  <c r="N41" i="31"/>
  <c r="M41" i="31"/>
  <c r="L41" i="31"/>
  <c r="K41" i="31"/>
  <c r="J41" i="31"/>
  <c r="I41" i="31"/>
  <c r="H41" i="31"/>
  <c r="G41" i="31"/>
  <c r="F41" i="31"/>
  <c r="E41" i="31"/>
  <c r="D41" i="31"/>
  <c r="C41" i="31"/>
  <c r="B41" i="31"/>
  <c r="N40" i="31"/>
  <c r="M40" i="31"/>
  <c r="L40" i="31"/>
  <c r="K40" i="31"/>
  <c r="J40" i="31"/>
  <c r="I40" i="31"/>
  <c r="H40" i="31"/>
  <c r="G40" i="31"/>
  <c r="F40" i="31"/>
  <c r="E40" i="31"/>
  <c r="D40" i="31"/>
  <c r="B40" i="31" s="1"/>
  <c r="C40" i="31"/>
  <c r="N38" i="31"/>
  <c r="M38" i="31"/>
  <c r="L38" i="31"/>
  <c r="K38" i="31"/>
  <c r="J38" i="31"/>
  <c r="I38" i="31"/>
  <c r="H38" i="31"/>
  <c r="G38" i="31"/>
  <c r="F38" i="31"/>
  <c r="B38" i="31" s="1"/>
  <c r="E38" i="31"/>
  <c r="D38" i="31"/>
  <c r="C38" i="31"/>
  <c r="N37" i="31"/>
  <c r="N46" i="31" s="1"/>
  <c r="M37" i="31"/>
  <c r="M46" i="31" s="1"/>
  <c r="F37" i="31"/>
  <c r="F46" i="31" s="1"/>
  <c r="E37" i="31"/>
  <c r="E46" i="31" s="1"/>
  <c r="B36" i="31"/>
  <c r="B35" i="31"/>
  <c r="B34" i="31"/>
  <c r="B31" i="31"/>
  <c r="B30" i="31"/>
  <c r="B29" i="31"/>
  <c r="B28" i="31"/>
  <c r="B27" i="31"/>
  <c r="D20" i="31"/>
  <c r="C20" i="31"/>
  <c r="B20" i="31"/>
  <c r="D19" i="31"/>
  <c r="C19" i="31"/>
  <c r="B19" i="31"/>
  <c r="J37" i="31" s="1"/>
  <c r="N42" i="30"/>
  <c r="M42" i="30"/>
  <c r="L42" i="30"/>
  <c r="K42" i="30"/>
  <c r="J42" i="30"/>
  <c r="I42" i="30"/>
  <c r="H42" i="30"/>
  <c r="G42" i="30"/>
  <c r="F42" i="30"/>
  <c r="E42" i="30"/>
  <c r="D42" i="30"/>
  <c r="C42" i="30"/>
  <c r="B42" i="30" s="1"/>
  <c r="N41" i="30"/>
  <c r="M41" i="30"/>
  <c r="L41" i="30"/>
  <c r="K41" i="30"/>
  <c r="J41" i="30"/>
  <c r="I41" i="30"/>
  <c r="H41" i="30"/>
  <c r="G41" i="30"/>
  <c r="F41" i="30"/>
  <c r="E41" i="30"/>
  <c r="D41" i="30"/>
  <c r="C41" i="30"/>
  <c r="B41" i="30"/>
  <c r="N40" i="30"/>
  <c r="M40" i="30"/>
  <c r="L40" i="30"/>
  <c r="K40" i="30"/>
  <c r="J40" i="30"/>
  <c r="I40" i="30"/>
  <c r="H40" i="30"/>
  <c r="G40" i="30"/>
  <c r="F40" i="30"/>
  <c r="E40" i="30"/>
  <c r="D40" i="30"/>
  <c r="B40" i="30" s="1"/>
  <c r="C40" i="30"/>
  <c r="N38" i="30"/>
  <c r="M38" i="30"/>
  <c r="L38" i="30"/>
  <c r="K38" i="30"/>
  <c r="J38" i="30"/>
  <c r="I38" i="30"/>
  <c r="B38" i="30" s="1"/>
  <c r="H38" i="30"/>
  <c r="G38" i="30"/>
  <c r="F38" i="30"/>
  <c r="E38" i="30"/>
  <c r="D38" i="30"/>
  <c r="C38" i="30"/>
  <c r="F37" i="30"/>
  <c r="F46" i="30" s="1"/>
  <c r="B36" i="30"/>
  <c r="B35" i="30"/>
  <c r="B34" i="30"/>
  <c r="B31" i="30"/>
  <c r="B30" i="30"/>
  <c r="B29" i="30"/>
  <c r="B28" i="30"/>
  <c r="B27" i="30"/>
  <c r="D20" i="30"/>
  <c r="C20" i="30"/>
  <c r="B20" i="30"/>
  <c r="D19" i="30"/>
  <c r="C19" i="30"/>
  <c r="B19" i="30"/>
  <c r="J37" i="30" s="1"/>
  <c r="J51" i="29"/>
  <c r="P50" i="29"/>
  <c r="N50" i="29"/>
  <c r="M50" i="29"/>
  <c r="L50" i="29"/>
  <c r="K50" i="29"/>
  <c r="I50" i="29"/>
  <c r="H50" i="29"/>
  <c r="G50" i="29"/>
  <c r="F50" i="29"/>
  <c r="D50" i="29"/>
  <c r="C50" i="29"/>
  <c r="B50" i="29" s="1"/>
  <c r="P46" i="29"/>
  <c r="N46" i="29"/>
  <c r="M46" i="29"/>
  <c r="L46" i="29"/>
  <c r="K46" i="29"/>
  <c r="O45" i="29"/>
  <c r="O47" i="29" s="1"/>
  <c r="O51" i="29" s="1"/>
  <c r="E45" i="29"/>
  <c r="E51" i="29" s="1"/>
  <c r="C45" i="29"/>
  <c r="C54" i="29" s="1"/>
  <c r="P43" i="29"/>
  <c r="O43" i="29"/>
  <c r="N43" i="29"/>
  <c r="M43" i="29"/>
  <c r="L43" i="29"/>
  <c r="K43" i="29"/>
  <c r="J43" i="29"/>
  <c r="I43" i="29"/>
  <c r="H43" i="29"/>
  <c r="G43" i="29"/>
  <c r="F43" i="29"/>
  <c r="D43" i="29"/>
  <c r="C43" i="29"/>
  <c r="B42" i="29"/>
  <c r="B39" i="29"/>
  <c r="B38" i="29"/>
  <c r="B37" i="29"/>
  <c r="B36" i="29"/>
  <c r="B35" i="29"/>
  <c r="B26" i="29"/>
  <c r="B25" i="29"/>
  <c r="B24" i="29"/>
  <c r="B21" i="29"/>
  <c r="C44" i="29" s="1"/>
  <c r="J51" i="28"/>
  <c r="P50" i="28"/>
  <c r="N50" i="28"/>
  <c r="M50" i="28"/>
  <c r="L50" i="28"/>
  <c r="K50" i="28"/>
  <c r="I50" i="28"/>
  <c r="H50" i="28"/>
  <c r="G50" i="28"/>
  <c r="F50" i="28"/>
  <c r="D50" i="28"/>
  <c r="C50" i="28"/>
  <c r="B50" i="28" s="1"/>
  <c r="P46" i="28"/>
  <c r="N46" i="28"/>
  <c r="M46" i="28"/>
  <c r="L46" i="28"/>
  <c r="K46" i="28"/>
  <c r="O45" i="28"/>
  <c r="O47" i="28" s="1"/>
  <c r="O51" i="28" s="1"/>
  <c r="E45" i="28"/>
  <c r="E51" i="28" s="1"/>
  <c r="C45" i="28"/>
  <c r="C54" i="28" s="1"/>
  <c r="P43" i="28"/>
  <c r="O43" i="28"/>
  <c r="N43" i="28"/>
  <c r="M43" i="28"/>
  <c r="L43" i="28"/>
  <c r="K43" i="28"/>
  <c r="J43" i="28"/>
  <c r="I43" i="28"/>
  <c r="H43" i="28"/>
  <c r="G43" i="28"/>
  <c r="F43" i="28"/>
  <c r="D43" i="28"/>
  <c r="C43" i="28"/>
  <c r="B42" i="28"/>
  <c r="B39" i="28"/>
  <c r="B38" i="28"/>
  <c r="B37" i="28"/>
  <c r="B36" i="28"/>
  <c r="B35" i="28"/>
  <c r="B26" i="28"/>
  <c r="B25" i="28"/>
  <c r="B24" i="28"/>
  <c r="B21" i="28"/>
  <c r="C44" i="28" s="1"/>
  <c r="J51" i="27"/>
  <c r="P50" i="27"/>
  <c r="N50" i="27"/>
  <c r="M50" i="27"/>
  <c r="L50" i="27"/>
  <c r="K50" i="27"/>
  <c r="I50" i="27"/>
  <c r="H50" i="27"/>
  <c r="G50" i="27"/>
  <c r="F50" i="27"/>
  <c r="D50" i="27"/>
  <c r="B50" i="27" s="1"/>
  <c r="C50" i="27"/>
  <c r="P46" i="27"/>
  <c r="N46" i="27"/>
  <c r="M46" i="27"/>
  <c r="L46" i="27"/>
  <c r="K46" i="27"/>
  <c r="O45" i="27"/>
  <c r="O47" i="27" s="1"/>
  <c r="O51" i="27" s="1"/>
  <c r="E45" i="27"/>
  <c r="E51" i="27" s="1"/>
  <c r="C45" i="27"/>
  <c r="C54" i="27" s="1"/>
  <c r="P43" i="27"/>
  <c r="O43" i="27"/>
  <c r="N43" i="27"/>
  <c r="M43" i="27"/>
  <c r="L43" i="27"/>
  <c r="K43" i="27"/>
  <c r="J43" i="27"/>
  <c r="I43" i="27"/>
  <c r="H43" i="27"/>
  <c r="G43" i="27"/>
  <c r="F43" i="27"/>
  <c r="D43" i="27"/>
  <c r="C43" i="27"/>
  <c r="B42" i="27"/>
  <c r="B39" i="27"/>
  <c r="B38" i="27"/>
  <c r="B37" i="27"/>
  <c r="B36" i="27"/>
  <c r="B35" i="27"/>
  <c r="B26" i="27"/>
  <c r="B25" i="27"/>
  <c r="B24" i="27"/>
  <c r="B21" i="27"/>
  <c r="C44" i="27" s="1"/>
  <c r="J51" i="26"/>
  <c r="P50" i="26"/>
  <c r="N50" i="26"/>
  <c r="M50" i="26"/>
  <c r="L50" i="26"/>
  <c r="K50" i="26"/>
  <c r="I50" i="26"/>
  <c r="H50" i="26"/>
  <c r="G50" i="26"/>
  <c r="F50" i="26"/>
  <c r="D50" i="26"/>
  <c r="C50" i="26"/>
  <c r="B50" i="26" s="1"/>
  <c r="P46" i="26"/>
  <c r="N46" i="26"/>
  <c r="M46" i="26"/>
  <c r="L46" i="26"/>
  <c r="K46" i="26"/>
  <c r="O45" i="26"/>
  <c r="O47" i="26" s="1"/>
  <c r="O51" i="26" s="1"/>
  <c r="E45" i="26"/>
  <c r="E51" i="26" s="1"/>
  <c r="D45" i="26"/>
  <c r="D54" i="26" s="1"/>
  <c r="C45" i="26"/>
  <c r="C54" i="26" s="1"/>
  <c r="P43" i="26"/>
  <c r="O43" i="26"/>
  <c r="N43" i="26"/>
  <c r="M43" i="26"/>
  <c r="L43" i="26"/>
  <c r="K43" i="26"/>
  <c r="J43" i="26"/>
  <c r="I43" i="26"/>
  <c r="H43" i="26"/>
  <c r="G43" i="26"/>
  <c r="F43" i="26"/>
  <c r="D43" i="26"/>
  <c r="C43" i="26"/>
  <c r="B42" i="26"/>
  <c r="B39" i="26"/>
  <c r="B38" i="26"/>
  <c r="B37" i="26"/>
  <c r="B36" i="26"/>
  <c r="B35" i="26"/>
  <c r="B26" i="26"/>
  <c r="B25" i="26"/>
  <c r="B24" i="26"/>
  <c r="B21" i="26"/>
  <c r="C44" i="26" s="1"/>
  <c r="J51" i="25"/>
  <c r="P50" i="25"/>
  <c r="N50" i="25"/>
  <c r="M50" i="25"/>
  <c r="L50" i="25"/>
  <c r="K50" i="25"/>
  <c r="I50" i="25"/>
  <c r="H50" i="25"/>
  <c r="G50" i="25"/>
  <c r="F50" i="25"/>
  <c r="B50" i="25" s="1"/>
  <c r="D50" i="25"/>
  <c r="C50" i="25"/>
  <c r="P46" i="25"/>
  <c r="N46" i="25"/>
  <c r="M46" i="25"/>
  <c r="L46" i="25"/>
  <c r="K46" i="25"/>
  <c r="O45" i="25"/>
  <c r="O47" i="25" s="1"/>
  <c r="E45" i="25"/>
  <c r="E51" i="25" s="1"/>
  <c r="D45" i="25"/>
  <c r="D54" i="25" s="1"/>
  <c r="C45" i="25"/>
  <c r="C54" i="25" s="1"/>
  <c r="P43" i="25"/>
  <c r="O43" i="25"/>
  <c r="N43" i="25"/>
  <c r="M43" i="25"/>
  <c r="L43" i="25"/>
  <c r="K43" i="25"/>
  <c r="J43" i="25"/>
  <c r="I43" i="25"/>
  <c r="H43" i="25"/>
  <c r="G43" i="25"/>
  <c r="F43" i="25"/>
  <c r="D43" i="25"/>
  <c r="C43" i="25"/>
  <c r="B42" i="25"/>
  <c r="B39" i="25"/>
  <c r="B38" i="25"/>
  <c r="B37" i="25"/>
  <c r="B36" i="25"/>
  <c r="B35" i="25"/>
  <c r="B26" i="25"/>
  <c r="B25" i="25"/>
  <c r="B24" i="25"/>
  <c r="B21" i="25"/>
  <c r="C44" i="25" s="1"/>
  <c r="N39" i="7"/>
  <c r="M39" i="7"/>
  <c r="L39" i="7"/>
  <c r="K39" i="7"/>
  <c r="J39" i="7"/>
  <c r="I39" i="7"/>
  <c r="H39" i="7"/>
  <c r="G39" i="7"/>
  <c r="F39" i="7"/>
  <c r="C39" i="7"/>
  <c r="P47" i="6"/>
  <c r="N47" i="6"/>
  <c r="M47" i="6"/>
  <c r="L47" i="6"/>
  <c r="K47" i="6"/>
  <c r="I47" i="6"/>
  <c r="H47" i="6"/>
  <c r="G47" i="6"/>
  <c r="O47" i="6"/>
  <c r="K37" i="54"/>
  <c r="H37" i="54"/>
  <c r="K33" i="54"/>
  <c r="J33" i="54"/>
  <c r="C33" i="54"/>
  <c r="K32" i="54"/>
  <c r="K34" i="54" s="1"/>
  <c r="J32" i="54"/>
  <c r="J34" i="54" s="1"/>
  <c r="H32" i="54"/>
  <c r="H33" i="54" s="1"/>
  <c r="G32" i="54"/>
  <c r="G33" i="54" s="1"/>
  <c r="C32" i="54"/>
  <c r="C34" i="54" s="1"/>
  <c r="B31" i="54"/>
  <c r="B30" i="54"/>
  <c r="B26" i="54"/>
  <c r="B25" i="54"/>
  <c r="B24" i="54"/>
  <c r="B23" i="54"/>
  <c r="B21" i="54"/>
  <c r="B20" i="54"/>
  <c r="B19" i="54"/>
  <c r="N32" i="54" s="1"/>
  <c r="B31" i="53"/>
  <c r="B30" i="53"/>
  <c r="B26" i="53"/>
  <c r="B25" i="53"/>
  <c r="B24" i="53"/>
  <c r="B23" i="53"/>
  <c r="B21" i="53"/>
  <c r="B20" i="53"/>
  <c r="B19" i="53"/>
  <c r="N32" i="53" s="1"/>
  <c r="H32" i="52"/>
  <c r="H33" i="52" s="1"/>
  <c r="G32" i="52"/>
  <c r="G33" i="52" s="1"/>
  <c r="B31" i="52"/>
  <c r="B30" i="52"/>
  <c r="B26" i="52"/>
  <c r="B25" i="52"/>
  <c r="B24" i="52"/>
  <c r="B23" i="52"/>
  <c r="B21" i="52"/>
  <c r="B20" i="52"/>
  <c r="B19" i="52"/>
  <c r="N32" i="52" s="1"/>
  <c r="B31" i="51"/>
  <c r="B30" i="51"/>
  <c r="B26" i="51"/>
  <c r="B25" i="51"/>
  <c r="B24" i="51"/>
  <c r="B23" i="51"/>
  <c r="B21" i="51"/>
  <c r="B20" i="51"/>
  <c r="B19" i="51"/>
  <c r="N32" i="51" s="1"/>
  <c r="H37" i="50"/>
  <c r="H32" i="50"/>
  <c r="G32" i="50"/>
  <c r="B31" i="50"/>
  <c r="B30" i="50"/>
  <c r="B26" i="50"/>
  <c r="B25" i="50"/>
  <c r="B24" i="50"/>
  <c r="B23" i="50"/>
  <c r="B21" i="50"/>
  <c r="B20" i="50"/>
  <c r="B19" i="50"/>
  <c r="N32" i="50" s="1"/>
  <c r="J50" i="49"/>
  <c r="P49" i="49"/>
  <c r="N49" i="49"/>
  <c r="M49" i="49"/>
  <c r="L49" i="49"/>
  <c r="K49" i="49"/>
  <c r="I49" i="49"/>
  <c r="H49" i="49"/>
  <c r="G49" i="49"/>
  <c r="F49" i="49"/>
  <c r="D49" i="49"/>
  <c r="C49" i="49"/>
  <c r="B49" i="49" s="1"/>
  <c r="O44" i="49"/>
  <c r="O46" i="49" s="1"/>
  <c r="O50" i="49" s="1"/>
  <c r="E44" i="49"/>
  <c r="E50" i="49" s="1"/>
  <c r="C44" i="49"/>
  <c r="P42" i="49"/>
  <c r="O42" i="49"/>
  <c r="N42" i="49"/>
  <c r="M42" i="49"/>
  <c r="L42" i="49"/>
  <c r="K42" i="49"/>
  <c r="J42" i="49"/>
  <c r="I42" i="49"/>
  <c r="H42" i="49"/>
  <c r="G42" i="49"/>
  <c r="F42" i="49"/>
  <c r="D42" i="49"/>
  <c r="C42" i="49"/>
  <c r="B41" i="49"/>
  <c r="B36" i="49"/>
  <c r="B35" i="49"/>
  <c r="B34" i="49"/>
  <c r="B25" i="49"/>
  <c r="B24" i="49"/>
  <c r="B23" i="49"/>
  <c r="B37" i="49" s="1"/>
  <c r="B22" i="49"/>
  <c r="B21" i="49"/>
  <c r="C43" i="49" s="1"/>
  <c r="J50" i="48"/>
  <c r="P49" i="48"/>
  <c r="N49" i="48"/>
  <c r="M49" i="48"/>
  <c r="L49" i="48"/>
  <c r="K49" i="48"/>
  <c r="I49" i="48"/>
  <c r="H49" i="48"/>
  <c r="G49" i="48"/>
  <c r="F49" i="48"/>
  <c r="D49" i="48"/>
  <c r="B49" i="48" s="1"/>
  <c r="C49" i="48"/>
  <c r="O44" i="48"/>
  <c r="O46" i="48" s="1"/>
  <c r="E44" i="48"/>
  <c r="E50" i="48" s="1"/>
  <c r="D44" i="48"/>
  <c r="D53" i="48" s="1"/>
  <c r="C44" i="48"/>
  <c r="P42" i="48"/>
  <c r="O42" i="48"/>
  <c r="N42" i="48"/>
  <c r="M42" i="48"/>
  <c r="L42" i="48"/>
  <c r="K42" i="48"/>
  <c r="J42" i="48"/>
  <c r="I42" i="48"/>
  <c r="H42" i="48"/>
  <c r="G42" i="48"/>
  <c r="F42" i="48"/>
  <c r="D42" i="48"/>
  <c r="C42" i="48"/>
  <c r="B41" i="48"/>
  <c r="B36" i="48"/>
  <c r="B35" i="48"/>
  <c r="B34" i="48"/>
  <c r="B25" i="48"/>
  <c r="B24" i="48"/>
  <c r="B23" i="48"/>
  <c r="B37" i="48" s="1"/>
  <c r="B22" i="48"/>
  <c r="B21" i="48"/>
  <c r="C43" i="48" s="1"/>
  <c r="J50" i="47"/>
  <c r="P49" i="47"/>
  <c r="N49" i="47"/>
  <c r="M49" i="47"/>
  <c r="L49" i="47"/>
  <c r="K49" i="47"/>
  <c r="I49" i="47"/>
  <c r="H49" i="47"/>
  <c r="G49" i="47"/>
  <c r="F49" i="47"/>
  <c r="D49" i="47"/>
  <c r="C49" i="47"/>
  <c r="B49" i="47" s="1"/>
  <c r="O44" i="47"/>
  <c r="O46" i="47" s="1"/>
  <c r="O50" i="47" s="1"/>
  <c r="E44" i="47"/>
  <c r="E50" i="47" s="1"/>
  <c r="C44" i="47"/>
  <c r="C53" i="47" s="1"/>
  <c r="P42" i="47"/>
  <c r="O42" i="47"/>
  <c r="N42" i="47"/>
  <c r="M42" i="47"/>
  <c r="L42" i="47"/>
  <c r="K42" i="47"/>
  <c r="J42" i="47"/>
  <c r="I42" i="47"/>
  <c r="H42" i="47"/>
  <c r="G42" i="47"/>
  <c r="F42" i="47"/>
  <c r="D42" i="47"/>
  <c r="C42" i="47"/>
  <c r="B41" i="47"/>
  <c r="B36" i="47"/>
  <c r="B35" i="47"/>
  <c r="B34" i="47"/>
  <c r="B25" i="47"/>
  <c r="B24" i="47"/>
  <c r="B23" i="47"/>
  <c r="B37" i="47" s="1"/>
  <c r="B22" i="47"/>
  <c r="B21" i="47"/>
  <c r="C43" i="47" s="1"/>
  <c r="J50" i="46"/>
  <c r="P49" i="46"/>
  <c r="N49" i="46"/>
  <c r="M49" i="46"/>
  <c r="L49" i="46"/>
  <c r="K49" i="46"/>
  <c r="I49" i="46"/>
  <c r="H49" i="46"/>
  <c r="G49" i="46"/>
  <c r="F49" i="46"/>
  <c r="D49" i="46"/>
  <c r="C49" i="46"/>
  <c r="B49" i="46" s="1"/>
  <c r="O44" i="46"/>
  <c r="O46" i="46" s="1"/>
  <c r="O50" i="46" s="1"/>
  <c r="E44" i="46"/>
  <c r="E50" i="46" s="1"/>
  <c r="C44" i="46"/>
  <c r="C53" i="46" s="1"/>
  <c r="P42" i="46"/>
  <c r="O42" i="46"/>
  <c r="N42" i="46"/>
  <c r="M42" i="46"/>
  <c r="L42" i="46"/>
  <c r="K42" i="46"/>
  <c r="J42" i="46"/>
  <c r="I42" i="46"/>
  <c r="H42" i="46"/>
  <c r="G42" i="46"/>
  <c r="F42" i="46"/>
  <c r="D42" i="46"/>
  <c r="C42" i="46"/>
  <c r="B41" i="46"/>
  <c r="B36" i="46"/>
  <c r="B35" i="46"/>
  <c r="B34" i="46"/>
  <c r="B25" i="46"/>
  <c r="B24" i="46"/>
  <c r="B23" i="46"/>
  <c r="B37" i="46" s="1"/>
  <c r="B22" i="46"/>
  <c r="B21" i="46"/>
  <c r="C43" i="46" s="1"/>
  <c r="J50" i="45"/>
  <c r="P49" i="45"/>
  <c r="N49" i="45"/>
  <c r="M49" i="45"/>
  <c r="L49" i="45"/>
  <c r="K49" i="45"/>
  <c r="I49" i="45"/>
  <c r="H49" i="45"/>
  <c r="G49" i="45"/>
  <c r="F49" i="45"/>
  <c r="D49" i="45"/>
  <c r="C49" i="45"/>
  <c r="B49" i="45" s="1"/>
  <c r="O44" i="45"/>
  <c r="O46" i="45" s="1"/>
  <c r="O50" i="45" s="1"/>
  <c r="E44" i="45"/>
  <c r="E50" i="45" s="1"/>
  <c r="C44" i="45"/>
  <c r="C53" i="45" s="1"/>
  <c r="P42" i="45"/>
  <c r="O42" i="45"/>
  <c r="N42" i="45"/>
  <c r="M42" i="45"/>
  <c r="L42" i="45"/>
  <c r="K42" i="45"/>
  <c r="J42" i="45"/>
  <c r="I42" i="45"/>
  <c r="H42" i="45"/>
  <c r="G42" i="45"/>
  <c r="F42" i="45"/>
  <c r="D42" i="45"/>
  <c r="C42" i="45"/>
  <c r="B41" i="45"/>
  <c r="B36" i="45"/>
  <c r="B35" i="45"/>
  <c r="B34" i="45"/>
  <c r="B25" i="45"/>
  <c r="B24" i="45"/>
  <c r="B23" i="45"/>
  <c r="B37" i="45" s="1"/>
  <c r="B22" i="45"/>
  <c r="B21" i="45"/>
  <c r="C43" i="45" s="1"/>
  <c r="J45" i="44"/>
  <c r="I45" i="44"/>
  <c r="H45" i="44"/>
  <c r="G45" i="44"/>
  <c r="N41" i="44"/>
  <c r="M41" i="44"/>
  <c r="L41" i="44"/>
  <c r="K41" i="44"/>
  <c r="J41" i="44"/>
  <c r="I41" i="44"/>
  <c r="H41" i="44"/>
  <c r="G41" i="44"/>
  <c r="F41" i="44"/>
  <c r="E41" i="44"/>
  <c r="D41" i="44"/>
  <c r="C41" i="44"/>
  <c r="B41" i="44"/>
  <c r="N40" i="44"/>
  <c r="M40" i="44"/>
  <c r="L40" i="44"/>
  <c r="K40" i="44"/>
  <c r="J40" i="44"/>
  <c r="I40" i="44"/>
  <c r="H40" i="44"/>
  <c r="G40" i="44"/>
  <c r="B40" i="44" s="1"/>
  <c r="F40" i="44"/>
  <c r="E40" i="44"/>
  <c r="D40" i="44"/>
  <c r="C40" i="44"/>
  <c r="N39" i="44"/>
  <c r="M39" i="44"/>
  <c r="L39" i="44"/>
  <c r="K39" i="44"/>
  <c r="J39" i="44"/>
  <c r="I39" i="44"/>
  <c r="H39" i="44"/>
  <c r="G39" i="44"/>
  <c r="F39" i="44"/>
  <c r="E39" i="44"/>
  <c r="D39" i="44"/>
  <c r="B39" i="44" s="1"/>
  <c r="C39" i="44"/>
  <c r="J38" i="44"/>
  <c r="I38" i="44"/>
  <c r="N37" i="44"/>
  <c r="M37" i="44"/>
  <c r="L37" i="44"/>
  <c r="K37" i="44"/>
  <c r="J37" i="44"/>
  <c r="J42" i="44" s="1"/>
  <c r="I37" i="44"/>
  <c r="I42" i="44" s="1"/>
  <c r="H37" i="44"/>
  <c r="G37" i="44"/>
  <c r="F37" i="44"/>
  <c r="E37" i="44"/>
  <c r="D37" i="44"/>
  <c r="C37" i="44"/>
  <c r="B37" i="44" s="1"/>
  <c r="N36" i="44"/>
  <c r="N45" i="44" s="1"/>
  <c r="M36" i="44"/>
  <c r="M45" i="44" s="1"/>
  <c r="L36" i="44"/>
  <c r="K36" i="44"/>
  <c r="J36" i="44"/>
  <c r="I36" i="44"/>
  <c r="H36" i="44"/>
  <c r="H38" i="44" s="1"/>
  <c r="G36" i="44"/>
  <c r="G38" i="44" s="1"/>
  <c r="F36" i="44"/>
  <c r="F45" i="44" s="1"/>
  <c r="E36" i="44"/>
  <c r="E45" i="44" s="1"/>
  <c r="D36" i="44"/>
  <c r="C36" i="44"/>
  <c r="B36" i="44" s="1"/>
  <c r="B35" i="44"/>
  <c r="B33" i="44"/>
  <c r="B32" i="44"/>
  <c r="B31" i="44"/>
  <c r="B30" i="44"/>
  <c r="B29" i="44"/>
  <c r="B24" i="44"/>
  <c r="B23" i="44"/>
  <c r="B22" i="44"/>
  <c r="K45" i="43"/>
  <c r="J45" i="43"/>
  <c r="I45" i="43"/>
  <c r="H45" i="43"/>
  <c r="C45" i="43"/>
  <c r="N41" i="43"/>
  <c r="M41" i="43"/>
  <c r="L41" i="43"/>
  <c r="K41" i="43"/>
  <c r="J41" i="43"/>
  <c r="I41" i="43"/>
  <c r="H41" i="43"/>
  <c r="G41" i="43"/>
  <c r="F41" i="43"/>
  <c r="E41" i="43"/>
  <c r="D41" i="43"/>
  <c r="C41" i="43"/>
  <c r="B41" i="43" s="1"/>
  <c r="N40" i="43"/>
  <c r="M40" i="43"/>
  <c r="L40" i="43"/>
  <c r="K40" i="43"/>
  <c r="J40" i="43"/>
  <c r="I40" i="43"/>
  <c r="H40" i="43"/>
  <c r="B40" i="43" s="1"/>
  <c r="G40" i="43"/>
  <c r="F40" i="43"/>
  <c r="E40" i="43"/>
  <c r="D40" i="43"/>
  <c r="C40" i="43"/>
  <c r="N39" i="43"/>
  <c r="M39" i="43"/>
  <c r="L39" i="43"/>
  <c r="K39" i="43"/>
  <c r="J39" i="43"/>
  <c r="I39" i="43"/>
  <c r="H39" i="43"/>
  <c r="G39" i="43"/>
  <c r="F39" i="43"/>
  <c r="E39" i="43"/>
  <c r="D39" i="43"/>
  <c r="B39" i="43" s="1"/>
  <c r="C39" i="43"/>
  <c r="K38" i="43"/>
  <c r="J38" i="43"/>
  <c r="C38" i="43"/>
  <c r="N37" i="43"/>
  <c r="M37" i="43"/>
  <c r="L37" i="43"/>
  <c r="K37" i="43"/>
  <c r="J37" i="43"/>
  <c r="J42" i="43" s="1"/>
  <c r="I37" i="43"/>
  <c r="H37" i="43"/>
  <c r="G37" i="43"/>
  <c r="B37" i="43" s="1"/>
  <c r="F37" i="43"/>
  <c r="E37" i="43"/>
  <c r="D37" i="43"/>
  <c r="C37" i="43"/>
  <c r="N36" i="43"/>
  <c r="N45" i="43" s="1"/>
  <c r="M36" i="43"/>
  <c r="M45" i="43" s="1"/>
  <c r="L36" i="43"/>
  <c r="K36" i="43"/>
  <c r="K42" i="43" s="1"/>
  <c r="J36" i="43"/>
  <c r="I36" i="43"/>
  <c r="H36" i="43"/>
  <c r="H38" i="43" s="1"/>
  <c r="G36" i="43"/>
  <c r="G38" i="43" s="1"/>
  <c r="F36" i="43"/>
  <c r="F45" i="43" s="1"/>
  <c r="E36" i="43"/>
  <c r="E45" i="43" s="1"/>
  <c r="D36" i="43"/>
  <c r="C36" i="43"/>
  <c r="B36" i="43" s="1"/>
  <c r="B35" i="43"/>
  <c r="B33" i="43"/>
  <c r="B32" i="43"/>
  <c r="B31" i="43"/>
  <c r="B30" i="43"/>
  <c r="B29" i="43"/>
  <c r="B24" i="43"/>
  <c r="B23" i="43"/>
  <c r="B22" i="43"/>
  <c r="J45" i="42"/>
  <c r="I45" i="42"/>
  <c r="G45" i="42"/>
  <c r="N41" i="42"/>
  <c r="M41" i="42"/>
  <c r="L41" i="42"/>
  <c r="K41" i="42"/>
  <c r="J41" i="42"/>
  <c r="I41" i="42"/>
  <c r="H41" i="42"/>
  <c r="G41" i="42"/>
  <c r="F41" i="42"/>
  <c r="E41" i="42"/>
  <c r="D41" i="42"/>
  <c r="C41" i="42"/>
  <c r="B41" i="42"/>
  <c r="N40" i="42"/>
  <c r="M40" i="42"/>
  <c r="L40" i="42"/>
  <c r="K40" i="42"/>
  <c r="J40" i="42"/>
  <c r="I40" i="42"/>
  <c r="H40" i="42"/>
  <c r="G40" i="42"/>
  <c r="F40" i="42"/>
  <c r="E40" i="42"/>
  <c r="D40" i="42"/>
  <c r="C40" i="42"/>
  <c r="B40" i="42" s="1"/>
  <c r="N39" i="42"/>
  <c r="M39" i="42"/>
  <c r="L39" i="42"/>
  <c r="K39" i="42"/>
  <c r="J39" i="42"/>
  <c r="I39" i="42"/>
  <c r="H39" i="42"/>
  <c r="G39" i="42"/>
  <c r="F39" i="42"/>
  <c r="E39" i="42"/>
  <c r="D39" i="42"/>
  <c r="B39" i="42" s="1"/>
  <c r="C39" i="42"/>
  <c r="L38" i="42"/>
  <c r="I38" i="42"/>
  <c r="D38" i="42"/>
  <c r="N37" i="42"/>
  <c r="M37" i="42"/>
  <c r="L37" i="42"/>
  <c r="K37" i="42"/>
  <c r="J37" i="42"/>
  <c r="I37" i="42"/>
  <c r="I42" i="42" s="1"/>
  <c r="H37" i="42"/>
  <c r="G37" i="42"/>
  <c r="F37" i="42"/>
  <c r="B37" i="42" s="1"/>
  <c r="E37" i="42"/>
  <c r="D37" i="42"/>
  <c r="C37" i="42"/>
  <c r="N36" i="42"/>
  <c r="N45" i="42" s="1"/>
  <c r="M36" i="42"/>
  <c r="M45" i="42" s="1"/>
  <c r="L36" i="42"/>
  <c r="L42" i="42" s="1"/>
  <c r="K36" i="42"/>
  <c r="J36" i="42"/>
  <c r="I36" i="42"/>
  <c r="H36" i="42"/>
  <c r="H38" i="42" s="1"/>
  <c r="G36" i="42"/>
  <c r="G38" i="42" s="1"/>
  <c r="F36" i="42"/>
  <c r="F45" i="42" s="1"/>
  <c r="E36" i="42"/>
  <c r="E45" i="42" s="1"/>
  <c r="D36" i="42"/>
  <c r="D42" i="42" s="1"/>
  <c r="C36" i="42"/>
  <c r="B36" i="42" s="1"/>
  <c r="B35" i="42"/>
  <c r="B33" i="42"/>
  <c r="B32" i="42"/>
  <c r="B31" i="42"/>
  <c r="B30" i="42"/>
  <c r="B29" i="42"/>
  <c r="B24" i="42"/>
  <c r="B23" i="42"/>
  <c r="B22" i="42"/>
  <c r="J45" i="41"/>
  <c r="I45" i="41"/>
  <c r="H45" i="41"/>
  <c r="G45" i="41"/>
  <c r="N41" i="41"/>
  <c r="M41" i="41"/>
  <c r="L41" i="41"/>
  <c r="K41" i="41"/>
  <c r="J41" i="41"/>
  <c r="I41" i="41"/>
  <c r="H41" i="41"/>
  <c r="G41" i="41"/>
  <c r="F41" i="41"/>
  <c r="E41" i="41"/>
  <c r="D41" i="41"/>
  <c r="C41" i="41"/>
  <c r="B41" i="41"/>
  <c r="N40" i="41"/>
  <c r="M40" i="41"/>
  <c r="L40" i="41"/>
  <c r="K40" i="41"/>
  <c r="J40" i="41"/>
  <c r="I40" i="41"/>
  <c r="H40" i="41"/>
  <c r="G40" i="41"/>
  <c r="F40" i="41"/>
  <c r="E40" i="41"/>
  <c r="D40" i="41"/>
  <c r="C40" i="41"/>
  <c r="B40" i="41" s="1"/>
  <c r="N39" i="41"/>
  <c r="M39" i="41"/>
  <c r="L39" i="41"/>
  <c r="K39" i="41"/>
  <c r="J39" i="41"/>
  <c r="I39" i="41"/>
  <c r="H39" i="41"/>
  <c r="G39" i="41"/>
  <c r="F39" i="41"/>
  <c r="E39" i="41"/>
  <c r="D39" i="41"/>
  <c r="B39" i="41" s="1"/>
  <c r="C39" i="41"/>
  <c r="J38" i="41"/>
  <c r="I38" i="41"/>
  <c r="I42" i="41" s="1"/>
  <c r="N37" i="41"/>
  <c r="M37" i="41"/>
  <c r="L37" i="41"/>
  <c r="K37" i="41"/>
  <c r="J37" i="41"/>
  <c r="J42" i="41" s="1"/>
  <c r="I37" i="41"/>
  <c r="H37" i="41"/>
  <c r="G37" i="41"/>
  <c r="F37" i="41"/>
  <c r="E37" i="41"/>
  <c r="D37" i="41"/>
  <c r="C37" i="41"/>
  <c r="N36" i="41"/>
  <c r="N45" i="41" s="1"/>
  <c r="M36" i="41"/>
  <c r="M45" i="41" s="1"/>
  <c r="L36" i="41"/>
  <c r="K36" i="41"/>
  <c r="J36" i="41"/>
  <c r="I36" i="41"/>
  <c r="H36" i="41"/>
  <c r="H38" i="41" s="1"/>
  <c r="G36" i="41"/>
  <c r="G38" i="41" s="1"/>
  <c r="F36" i="41"/>
  <c r="F45" i="41" s="1"/>
  <c r="E36" i="41"/>
  <c r="E45" i="41" s="1"/>
  <c r="D36" i="41"/>
  <c r="C36" i="41"/>
  <c r="B36" i="41" s="1"/>
  <c r="B35" i="41"/>
  <c r="B33" i="41"/>
  <c r="B32" i="41"/>
  <c r="B31" i="41"/>
  <c r="B30" i="41"/>
  <c r="B29" i="41"/>
  <c r="B24" i="41"/>
  <c r="B23" i="41"/>
  <c r="B22" i="41"/>
  <c r="K45" i="40"/>
  <c r="J45" i="40"/>
  <c r="I45" i="40"/>
  <c r="H45" i="40"/>
  <c r="G45" i="40"/>
  <c r="N41" i="40"/>
  <c r="M41" i="40"/>
  <c r="L41" i="40"/>
  <c r="K41" i="40"/>
  <c r="J41" i="40"/>
  <c r="B41" i="40" s="1"/>
  <c r="I41" i="40"/>
  <c r="H41" i="40"/>
  <c r="G41" i="40"/>
  <c r="F41" i="40"/>
  <c r="E41" i="40"/>
  <c r="D41" i="40"/>
  <c r="C41" i="40"/>
  <c r="N40" i="40"/>
  <c r="M40" i="40"/>
  <c r="L40" i="40"/>
  <c r="K40" i="40"/>
  <c r="J40" i="40"/>
  <c r="I40" i="40"/>
  <c r="H40" i="40"/>
  <c r="G40" i="40"/>
  <c r="F40" i="40"/>
  <c r="E40" i="40"/>
  <c r="D40" i="40"/>
  <c r="C40" i="40"/>
  <c r="B40" i="40" s="1"/>
  <c r="N39" i="40"/>
  <c r="M39" i="40"/>
  <c r="L39" i="40"/>
  <c r="K39" i="40"/>
  <c r="J39" i="40"/>
  <c r="I39" i="40"/>
  <c r="H39" i="40"/>
  <c r="G39" i="40"/>
  <c r="F39" i="40"/>
  <c r="E39" i="40"/>
  <c r="D39" i="40"/>
  <c r="B39" i="40" s="1"/>
  <c r="C39" i="40"/>
  <c r="J38" i="40"/>
  <c r="I38" i="40"/>
  <c r="I42" i="40" s="1"/>
  <c r="N37" i="40"/>
  <c r="M37" i="40"/>
  <c r="L37" i="40"/>
  <c r="K37" i="40"/>
  <c r="J37" i="40"/>
  <c r="J42" i="40" s="1"/>
  <c r="I37" i="40"/>
  <c r="H37" i="40"/>
  <c r="G37" i="40"/>
  <c r="F37" i="40"/>
  <c r="B37" i="40" s="1"/>
  <c r="E37" i="40"/>
  <c r="D37" i="40"/>
  <c r="C37" i="40"/>
  <c r="N36" i="40"/>
  <c r="N45" i="40" s="1"/>
  <c r="M36" i="40"/>
  <c r="M38" i="40" s="1"/>
  <c r="M42" i="40" s="1"/>
  <c r="L36" i="40"/>
  <c r="K36" i="40"/>
  <c r="J36" i="40"/>
  <c r="I36" i="40"/>
  <c r="H36" i="40"/>
  <c r="H38" i="40" s="1"/>
  <c r="G36" i="40"/>
  <c r="G38" i="40" s="1"/>
  <c r="F36" i="40"/>
  <c r="F45" i="40" s="1"/>
  <c r="E36" i="40"/>
  <c r="E45" i="40" s="1"/>
  <c r="D36" i="40"/>
  <c r="C36" i="40"/>
  <c r="B36" i="40" s="1"/>
  <c r="B35" i="40"/>
  <c r="B33" i="40"/>
  <c r="B32" i="40"/>
  <c r="B31" i="40"/>
  <c r="B30" i="40"/>
  <c r="B29" i="40"/>
  <c r="B24" i="40"/>
  <c r="B23" i="40"/>
  <c r="B22" i="40"/>
  <c r="N44" i="24"/>
  <c r="M44" i="24"/>
  <c r="L44" i="24"/>
  <c r="K44" i="24"/>
  <c r="J44" i="24"/>
  <c r="I44" i="24"/>
  <c r="H44" i="24"/>
  <c r="G44" i="24"/>
  <c r="F44" i="24"/>
  <c r="E44" i="24"/>
  <c r="D44" i="24"/>
  <c r="C44" i="24"/>
  <c r="B44" i="24"/>
  <c r="N43" i="24"/>
  <c r="M43" i="24"/>
  <c r="L43" i="24"/>
  <c r="K43" i="24"/>
  <c r="J43" i="24"/>
  <c r="I43" i="24"/>
  <c r="H43" i="24"/>
  <c r="G43" i="24"/>
  <c r="B43" i="24" s="1"/>
  <c r="F43" i="24"/>
  <c r="E43" i="24"/>
  <c r="D43" i="24"/>
  <c r="C43" i="24"/>
  <c r="N42" i="24"/>
  <c r="M42" i="24"/>
  <c r="L42" i="24"/>
  <c r="K42" i="24"/>
  <c r="J42" i="24"/>
  <c r="I42" i="24"/>
  <c r="H42" i="24"/>
  <c r="G42" i="24"/>
  <c r="F42" i="24"/>
  <c r="E42" i="24"/>
  <c r="D42" i="24"/>
  <c r="B42" i="24" s="1"/>
  <c r="C42" i="24"/>
  <c r="N40" i="24"/>
  <c r="M40" i="24"/>
  <c r="L40" i="24"/>
  <c r="K40" i="24"/>
  <c r="J40" i="24"/>
  <c r="I40" i="24"/>
  <c r="H40" i="24"/>
  <c r="G40" i="24"/>
  <c r="F40" i="24"/>
  <c r="B40" i="24" s="1"/>
  <c r="E40" i="24"/>
  <c r="D40" i="24"/>
  <c r="C40" i="24"/>
  <c r="K39" i="24"/>
  <c r="C39" i="24"/>
  <c r="B38" i="24"/>
  <c r="B37" i="24"/>
  <c r="B36" i="24"/>
  <c r="B35" i="24"/>
  <c r="B31" i="24"/>
  <c r="B30" i="24"/>
  <c r="B29" i="24"/>
  <c r="B28" i="24"/>
  <c r="D21" i="24"/>
  <c r="C21" i="24"/>
  <c r="B21" i="24"/>
  <c r="D20" i="24"/>
  <c r="C20" i="24"/>
  <c r="B20" i="24"/>
  <c r="G39" i="24" s="1"/>
  <c r="D19" i="24"/>
  <c r="C19" i="24"/>
  <c r="B19" i="24"/>
  <c r="J39" i="24" s="1"/>
  <c r="N44" i="23"/>
  <c r="M44" i="23"/>
  <c r="L44" i="23"/>
  <c r="K44" i="23"/>
  <c r="J44" i="23"/>
  <c r="I44" i="23"/>
  <c r="H44" i="23"/>
  <c r="G44" i="23"/>
  <c r="F44" i="23"/>
  <c r="E44" i="23"/>
  <c r="D44" i="23"/>
  <c r="B44" i="23" s="1"/>
  <c r="C44" i="23"/>
  <c r="N43" i="23"/>
  <c r="M43" i="23"/>
  <c r="L43" i="23"/>
  <c r="K43" i="23"/>
  <c r="J43" i="23"/>
  <c r="I43" i="23"/>
  <c r="H43" i="23"/>
  <c r="G43" i="23"/>
  <c r="B43" i="23" s="1"/>
  <c r="F43" i="23"/>
  <c r="E43" i="23"/>
  <c r="D43" i="23"/>
  <c r="C43" i="23"/>
  <c r="N42" i="23"/>
  <c r="M42" i="23"/>
  <c r="L42" i="23"/>
  <c r="K42" i="23"/>
  <c r="J42" i="23"/>
  <c r="I42" i="23"/>
  <c r="H42" i="23"/>
  <c r="G42" i="23"/>
  <c r="F42" i="23"/>
  <c r="E42" i="23"/>
  <c r="D42" i="23"/>
  <c r="B42" i="23" s="1"/>
  <c r="C42" i="23"/>
  <c r="N40" i="23"/>
  <c r="M40" i="23"/>
  <c r="L40" i="23"/>
  <c r="K40" i="23"/>
  <c r="J40" i="23"/>
  <c r="I40" i="23"/>
  <c r="H40" i="23"/>
  <c r="G40" i="23"/>
  <c r="F40" i="23"/>
  <c r="B40" i="23" s="1"/>
  <c r="E40" i="23"/>
  <c r="D40" i="23"/>
  <c r="C40" i="23"/>
  <c r="K39" i="23"/>
  <c r="K41" i="23" s="1"/>
  <c r="C39" i="23"/>
  <c r="B38" i="23"/>
  <c r="B37" i="23"/>
  <c r="B36" i="23"/>
  <c r="B35" i="23"/>
  <c r="B31" i="23"/>
  <c r="B30" i="23"/>
  <c r="B29" i="23"/>
  <c r="B28" i="23"/>
  <c r="D21" i="23"/>
  <c r="C21" i="23"/>
  <c r="B21" i="23"/>
  <c r="D20" i="23"/>
  <c r="C20" i="23"/>
  <c r="B20" i="23"/>
  <c r="H39" i="23" s="1"/>
  <c r="D19" i="23"/>
  <c r="C19" i="23"/>
  <c r="B19" i="23"/>
  <c r="J39" i="23" s="1"/>
  <c r="K48" i="22"/>
  <c r="N44" i="22"/>
  <c r="M44" i="22"/>
  <c r="L44" i="22"/>
  <c r="B44" i="22" s="1"/>
  <c r="K44" i="22"/>
  <c r="J44" i="22"/>
  <c r="I44" i="22"/>
  <c r="H44" i="22"/>
  <c r="G44" i="22"/>
  <c r="F44" i="22"/>
  <c r="E44" i="22"/>
  <c r="D44" i="22"/>
  <c r="C44" i="22"/>
  <c r="N43" i="22"/>
  <c r="M43" i="22"/>
  <c r="L43" i="22"/>
  <c r="K43" i="22"/>
  <c r="J43" i="22"/>
  <c r="I43" i="22"/>
  <c r="H43" i="22"/>
  <c r="G43" i="22"/>
  <c r="B43" i="22" s="1"/>
  <c r="F43" i="22"/>
  <c r="E43" i="22"/>
  <c r="D43" i="22"/>
  <c r="C43" i="22"/>
  <c r="N42" i="22"/>
  <c r="M42" i="22"/>
  <c r="L42" i="22"/>
  <c r="K42" i="22"/>
  <c r="J42" i="22"/>
  <c r="I42" i="22"/>
  <c r="H42" i="22"/>
  <c r="G42" i="22"/>
  <c r="F42" i="22"/>
  <c r="E42" i="22"/>
  <c r="D42" i="22"/>
  <c r="B42" i="22" s="1"/>
  <c r="C42" i="22"/>
  <c r="N40" i="22"/>
  <c r="M40" i="22"/>
  <c r="L40" i="22"/>
  <c r="K40" i="22"/>
  <c r="J40" i="22"/>
  <c r="I40" i="22"/>
  <c r="H40" i="22"/>
  <c r="G40" i="22"/>
  <c r="F40" i="22"/>
  <c r="B40" i="22" s="1"/>
  <c r="E40" i="22"/>
  <c r="D40" i="22"/>
  <c r="C40" i="22"/>
  <c r="K39" i="22"/>
  <c r="C39" i="22"/>
  <c r="B38" i="22"/>
  <c r="B37" i="22"/>
  <c r="B36" i="22"/>
  <c r="B35" i="22"/>
  <c r="B31" i="22"/>
  <c r="B30" i="22"/>
  <c r="B29" i="22"/>
  <c r="B28" i="22"/>
  <c r="D21" i="22"/>
  <c r="C21" i="22"/>
  <c r="B21" i="22"/>
  <c r="D20" i="22"/>
  <c r="C20" i="22"/>
  <c r="B20" i="22"/>
  <c r="H39" i="22" s="1"/>
  <c r="D19" i="22"/>
  <c r="C19" i="22"/>
  <c r="B19" i="22"/>
  <c r="J39" i="22" s="1"/>
  <c r="N44" i="21"/>
  <c r="M44" i="21"/>
  <c r="L44" i="21"/>
  <c r="K44" i="21"/>
  <c r="J44" i="21"/>
  <c r="I44" i="21"/>
  <c r="H44" i="21"/>
  <c r="G44" i="21"/>
  <c r="F44" i="21"/>
  <c r="E44" i="21"/>
  <c r="D44" i="21"/>
  <c r="C44" i="21"/>
  <c r="B44" i="21"/>
  <c r="N43" i="21"/>
  <c r="M43" i="21"/>
  <c r="L43" i="21"/>
  <c r="K43" i="21"/>
  <c r="J43" i="21"/>
  <c r="I43" i="21"/>
  <c r="H43" i="21"/>
  <c r="G43" i="21"/>
  <c r="B43" i="21" s="1"/>
  <c r="F43" i="21"/>
  <c r="E43" i="21"/>
  <c r="D43" i="21"/>
  <c r="C43" i="21"/>
  <c r="N42" i="21"/>
  <c r="M42" i="21"/>
  <c r="L42" i="21"/>
  <c r="K42" i="21"/>
  <c r="J42" i="21"/>
  <c r="I42" i="21"/>
  <c r="H42" i="21"/>
  <c r="G42" i="21"/>
  <c r="F42" i="21"/>
  <c r="E42" i="21"/>
  <c r="D42" i="21"/>
  <c r="B42" i="21" s="1"/>
  <c r="C42" i="21"/>
  <c r="N40" i="21"/>
  <c r="M40" i="21"/>
  <c r="L40" i="21"/>
  <c r="K40" i="21"/>
  <c r="J40" i="21"/>
  <c r="I40" i="21"/>
  <c r="H40" i="21"/>
  <c r="G40" i="21"/>
  <c r="F40" i="21"/>
  <c r="B40" i="21" s="1"/>
  <c r="E40" i="21"/>
  <c r="D40" i="21"/>
  <c r="C40" i="21"/>
  <c r="K39" i="21"/>
  <c r="K48" i="21" s="1"/>
  <c r="C39" i="21"/>
  <c r="B38" i="21"/>
  <c r="B37" i="21"/>
  <c r="B36" i="21"/>
  <c r="B35" i="21"/>
  <c r="B31" i="21"/>
  <c r="B30" i="21"/>
  <c r="B29" i="21"/>
  <c r="B28" i="21"/>
  <c r="D21" i="21"/>
  <c r="C21" i="21"/>
  <c r="B21" i="21"/>
  <c r="D20" i="21"/>
  <c r="C20" i="21"/>
  <c r="B20" i="21"/>
  <c r="G39" i="21" s="1"/>
  <c r="D19" i="21"/>
  <c r="C19" i="21"/>
  <c r="B19" i="21"/>
  <c r="J39" i="21" s="1"/>
  <c r="K48" i="20"/>
  <c r="N44" i="20"/>
  <c r="M44" i="20"/>
  <c r="L44" i="20"/>
  <c r="K44" i="20"/>
  <c r="J44" i="20"/>
  <c r="I44" i="20"/>
  <c r="H44" i="20"/>
  <c r="G44" i="20"/>
  <c r="F44" i="20"/>
  <c r="E44" i="20"/>
  <c r="D44" i="20"/>
  <c r="C44" i="20"/>
  <c r="B44" i="20" s="1"/>
  <c r="N43" i="20"/>
  <c r="M43" i="20"/>
  <c r="L43" i="20"/>
  <c r="K43" i="20"/>
  <c r="J43" i="20"/>
  <c r="I43" i="20"/>
  <c r="H43" i="20"/>
  <c r="G43" i="20"/>
  <c r="B43" i="20" s="1"/>
  <c r="F43" i="20"/>
  <c r="E43" i="20"/>
  <c r="D43" i="20"/>
  <c r="C43" i="20"/>
  <c r="N42" i="20"/>
  <c r="M42" i="20"/>
  <c r="L42" i="20"/>
  <c r="K42" i="20"/>
  <c r="J42" i="20"/>
  <c r="I42" i="20"/>
  <c r="H42" i="20"/>
  <c r="G42" i="20"/>
  <c r="F42" i="20"/>
  <c r="E42" i="20"/>
  <c r="D42" i="20"/>
  <c r="B42" i="20" s="1"/>
  <c r="C42" i="20"/>
  <c r="N40" i="20"/>
  <c r="M40" i="20"/>
  <c r="L40" i="20"/>
  <c r="K40" i="20"/>
  <c r="J40" i="20"/>
  <c r="I40" i="20"/>
  <c r="H40" i="20"/>
  <c r="G40" i="20"/>
  <c r="F40" i="20"/>
  <c r="B40" i="20" s="1"/>
  <c r="E40" i="20"/>
  <c r="D40" i="20"/>
  <c r="C40" i="20"/>
  <c r="K39" i="20"/>
  <c r="C39" i="20"/>
  <c r="B38" i="20"/>
  <c r="B37" i="20"/>
  <c r="B36" i="20"/>
  <c r="B35" i="20"/>
  <c r="B31" i="20"/>
  <c r="B30" i="20"/>
  <c r="B29" i="20"/>
  <c r="B28" i="20"/>
  <c r="D21" i="20"/>
  <c r="C21" i="20"/>
  <c r="B21" i="20"/>
  <c r="D20" i="20"/>
  <c r="C20" i="20"/>
  <c r="B20" i="20"/>
  <c r="H39" i="20" s="1"/>
  <c r="D19" i="20"/>
  <c r="C19" i="20"/>
  <c r="B19" i="20"/>
  <c r="J39" i="20" s="1"/>
  <c r="C54" i="19"/>
  <c r="P50" i="19"/>
  <c r="N50" i="19"/>
  <c r="M50" i="19"/>
  <c r="L50" i="19"/>
  <c r="K50" i="19"/>
  <c r="H50" i="19"/>
  <c r="G50" i="19"/>
  <c r="F50" i="19"/>
  <c r="E50" i="19"/>
  <c r="D50" i="19"/>
  <c r="C50" i="19"/>
  <c r="B50" i="19"/>
  <c r="C48" i="19"/>
  <c r="O45" i="19"/>
  <c r="O47" i="19" s="1"/>
  <c r="O51" i="19" s="1"/>
  <c r="D45" i="19"/>
  <c r="D54" i="19" s="1"/>
  <c r="C45" i="19"/>
  <c r="C44" i="19"/>
  <c r="C46" i="19" s="1"/>
  <c r="P43" i="19"/>
  <c r="O43" i="19"/>
  <c r="N43" i="19"/>
  <c r="M43" i="19"/>
  <c r="L43" i="19"/>
  <c r="K43" i="19"/>
  <c r="J43" i="19"/>
  <c r="H43" i="19"/>
  <c r="G43" i="19"/>
  <c r="F43" i="19"/>
  <c r="E43" i="19"/>
  <c r="D43" i="19"/>
  <c r="C43" i="19"/>
  <c r="B42" i="19"/>
  <c r="B38" i="19"/>
  <c r="B37" i="19"/>
  <c r="B36" i="19"/>
  <c r="B35" i="19"/>
  <c r="B26" i="19"/>
  <c r="B25" i="19"/>
  <c r="B24" i="19"/>
  <c r="B21" i="19"/>
  <c r="J46" i="19" s="1"/>
  <c r="C54" i="18"/>
  <c r="P50" i="18"/>
  <c r="N50" i="18"/>
  <c r="M50" i="18"/>
  <c r="L50" i="18"/>
  <c r="K50" i="18"/>
  <c r="H50" i="18"/>
  <c r="G50" i="18"/>
  <c r="F50" i="18"/>
  <c r="E50" i="18"/>
  <c r="D50" i="18"/>
  <c r="C50" i="18"/>
  <c r="B50" i="18"/>
  <c r="C48" i="18"/>
  <c r="O45" i="18"/>
  <c r="O47" i="18" s="1"/>
  <c r="O51" i="18" s="1"/>
  <c r="D45" i="18"/>
  <c r="D54" i="18" s="1"/>
  <c r="C45" i="18"/>
  <c r="C44" i="18"/>
  <c r="C46" i="18" s="1"/>
  <c r="P43" i="18"/>
  <c r="O43" i="18"/>
  <c r="N43" i="18"/>
  <c r="M43" i="18"/>
  <c r="L43" i="18"/>
  <c r="K43" i="18"/>
  <c r="J43" i="18"/>
  <c r="H43" i="18"/>
  <c r="G43" i="18"/>
  <c r="F43" i="18"/>
  <c r="E43" i="18"/>
  <c r="D43" i="18"/>
  <c r="C43" i="18"/>
  <c r="B42" i="18"/>
  <c r="B38" i="18"/>
  <c r="B37" i="18"/>
  <c r="B36" i="18"/>
  <c r="B35" i="18"/>
  <c r="B26" i="18"/>
  <c r="B25" i="18"/>
  <c r="B24" i="18"/>
  <c r="B21" i="18"/>
  <c r="J46" i="18" s="1"/>
  <c r="C54" i="17"/>
  <c r="P50" i="17"/>
  <c r="N50" i="17"/>
  <c r="M50" i="17"/>
  <c r="L50" i="17"/>
  <c r="K50" i="17"/>
  <c r="H50" i="17"/>
  <c r="G50" i="17"/>
  <c r="F50" i="17"/>
  <c r="E50" i="17"/>
  <c r="D50" i="17"/>
  <c r="C50" i="17"/>
  <c r="B50" i="17"/>
  <c r="C48" i="17"/>
  <c r="O45" i="17"/>
  <c r="O47" i="17" s="1"/>
  <c r="O51" i="17" s="1"/>
  <c r="D45" i="17"/>
  <c r="D54" i="17" s="1"/>
  <c r="C45" i="17"/>
  <c r="C44" i="17"/>
  <c r="C46" i="17" s="1"/>
  <c r="P43" i="17"/>
  <c r="O43" i="17"/>
  <c r="N43" i="17"/>
  <c r="M43" i="17"/>
  <c r="L43" i="17"/>
  <c r="K43" i="17"/>
  <c r="J43" i="17"/>
  <c r="H43" i="17"/>
  <c r="G43" i="17"/>
  <c r="F43" i="17"/>
  <c r="E43" i="17"/>
  <c r="D43" i="17"/>
  <c r="C43" i="17"/>
  <c r="B42" i="17"/>
  <c r="B38" i="17"/>
  <c r="B37" i="17"/>
  <c r="B36" i="17"/>
  <c r="B35" i="17"/>
  <c r="B26" i="17"/>
  <c r="B25" i="17"/>
  <c r="B24" i="17"/>
  <c r="B21" i="17"/>
  <c r="J46" i="17" s="1"/>
  <c r="C54" i="16"/>
  <c r="P50" i="16"/>
  <c r="N50" i="16"/>
  <c r="M50" i="16"/>
  <c r="L50" i="16"/>
  <c r="K50" i="16"/>
  <c r="H50" i="16"/>
  <c r="G50" i="16"/>
  <c r="F50" i="16"/>
  <c r="E50" i="16"/>
  <c r="D50" i="16"/>
  <c r="C50" i="16"/>
  <c r="B50" i="16"/>
  <c r="C48" i="16"/>
  <c r="O45" i="16"/>
  <c r="O47" i="16" s="1"/>
  <c r="O51" i="16" s="1"/>
  <c r="D45" i="16"/>
  <c r="D54" i="16" s="1"/>
  <c r="C45" i="16"/>
  <c r="C44" i="16"/>
  <c r="C46" i="16" s="1"/>
  <c r="P43" i="16"/>
  <c r="O43" i="16"/>
  <c r="N43" i="16"/>
  <c r="M43" i="16"/>
  <c r="L43" i="16"/>
  <c r="K43" i="16"/>
  <c r="J43" i="16"/>
  <c r="H43" i="16"/>
  <c r="G43" i="16"/>
  <c r="F43" i="16"/>
  <c r="E43" i="16"/>
  <c r="D43" i="16"/>
  <c r="C43" i="16"/>
  <c r="B42" i="16"/>
  <c r="B38" i="16"/>
  <c r="B37" i="16"/>
  <c r="B36" i="16"/>
  <c r="B35" i="16"/>
  <c r="B26" i="16"/>
  <c r="B25" i="16"/>
  <c r="B24" i="16"/>
  <c r="B21" i="16"/>
  <c r="J46" i="16" s="1"/>
  <c r="C54" i="15"/>
  <c r="P50" i="15"/>
  <c r="N50" i="15"/>
  <c r="M50" i="15"/>
  <c r="L50" i="15"/>
  <c r="K50" i="15"/>
  <c r="H50" i="15"/>
  <c r="G50" i="15"/>
  <c r="F50" i="15"/>
  <c r="E50" i="15"/>
  <c r="D50" i="15"/>
  <c r="C50" i="15"/>
  <c r="B50" i="15"/>
  <c r="C48" i="15"/>
  <c r="O45" i="15"/>
  <c r="O47" i="15" s="1"/>
  <c r="O51" i="15" s="1"/>
  <c r="D45" i="15"/>
  <c r="D54" i="15" s="1"/>
  <c r="C45" i="15"/>
  <c r="C44" i="15"/>
  <c r="C46" i="15" s="1"/>
  <c r="P43" i="15"/>
  <c r="O43" i="15"/>
  <c r="N43" i="15"/>
  <c r="M43" i="15"/>
  <c r="L43" i="15"/>
  <c r="K43" i="15"/>
  <c r="J43" i="15"/>
  <c r="H43" i="15"/>
  <c r="G43" i="15"/>
  <c r="F43" i="15"/>
  <c r="E43" i="15"/>
  <c r="D43" i="15"/>
  <c r="C43" i="15"/>
  <c r="B42" i="15"/>
  <c r="B38" i="15"/>
  <c r="B37" i="15"/>
  <c r="B36" i="15"/>
  <c r="B35" i="15"/>
  <c r="B26" i="15"/>
  <c r="B25" i="15"/>
  <c r="B24" i="15"/>
  <c r="B21" i="15"/>
  <c r="J46" i="15" s="1"/>
  <c r="B26" i="11"/>
  <c r="B37" i="10"/>
  <c r="B26" i="8"/>
  <c r="B30" i="7"/>
  <c r="B38" i="6"/>
  <c r="B31" i="5"/>
  <c r="B38" i="4"/>
  <c r="N37" i="39" l="1"/>
  <c r="N33" i="39"/>
  <c r="N34" i="39" s="1"/>
  <c r="G32" i="39"/>
  <c r="H32" i="39"/>
  <c r="C32" i="39"/>
  <c r="K32" i="39"/>
  <c r="D32" i="39"/>
  <c r="L32" i="39"/>
  <c r="E32" i="39"/>
  <c r="M32" i="39"/>
  <c r="I32" i="39"/>
  <c r="J32" i="39"/>
  <c r="F32" i="39"/>
  <c r="N37" i="38"/>
  <c r="N33" i="38"/>
  <c r="N34" i="38"/>
  <c r="K34" i="38"/>
  <c r="G37" i="38"/>
  <c r="H32" i="38"/>
  <c r="C33" i="38"/>
  <c r="K33" i="38"/>
  <c r="G34" i="38"/>
  <c r="I37" i="38"/>
  <c r="J37" i="38"/>
  <c r="I34" i="38"/>
  <c r="C37" i="38"/>
  <c r="K37" i="38"/>
  <c r="D32" i="38"/>
  <c r="L32" i="38"/>
  <c r="E32" i="38"/>
  <c r="M32" i="38"/>
  <c r="F32" i="38"/>
  <c r="N37" i="37"/>
  <c r="N33" i="37"/>
  <c r="N34" i="37" s="1"/>
  <c r="K34" i="37"/>
  <c r="G37" i="37"/>
  <c r="H32" i="37"/>
  <c r="C33" i="37"/>
  <c r="K33" i="37"/>
  <c r="G34" i="37"/>
  <c r="I37" i="37"/>
  <c r="J37" i="37"/>
  <c r="C37" i="37"/>
  <c r="K37" i="37"/>
  <c r="D32" i="37"/>
  <c r="L32" i="37"/>
  <c r="E32" i="37"/>
  <c r="M32" i="37"/>
  <c r="F32" i="37"/>
  <c r="N37" i="36"/>
  <c r="N33" i="36"/>
  <c r="N34" i="36" s="1"/>
  <c r="G32" i="36"/>
  <c r="H32" i="36"/>
  <c r="K33" i="36"/>
  <c r="K34" i="36" s="1"/>
  <c r="I32" i="36"/>
  <c r="J32" i="36"/>
  <c r="C32" i="36"/>
  <c r="K37" i="36"/>
  <c r="D32" i="36"/>
  <c r="L32" i="36"/>
  <c r="E32" i="36"/>
  <c r="M32" i="36"/>
  <c r="F32" i="36"/>
  <c r="N37" i="35"/>
  <c r="N33" i="35"/>
  <c r="N34" i="35" s="1"/>
  <c r="G32" i="35"/>
  <c r="H32" i="35"/>
  <c r="I32" i="35"/>
  <c r="J32" i="35"/>
  <c r="C32" i="35"/>
  <c r="K32" i="35"/>
  <c r="D32" i="35"/>
  <c r="L32" i="35"/>
  <c r="E32" i="35"/>
  <c r="M32" i="35"/>
  <c r="F32" i="35"/>
  <c r="J46" i="34"/>
  <c r="J39" i="34"/>
  <c r="J43" i="34" s="1"/>
  <c r="I46" i="34"/>
  <c r="I39" i="34"/>
  <c r="I43" i="34" s="1"/>
  <c r="C37" i="34"/>
  <c r="K37" i="34"/>
  <c r="D37" i="34"/>
  <c r="L37" i="34"/>
  <c r="F43" i="34"/>
  <c r="N43" i="34"/>
  <c r="G37" i="34"/>
  <c r="E39" i="34"/>
  <c r="E43" i="34" s="1"/>
  <c r="M39" i="34"/>
  <c r="M43" i="34" s="1"/>
  <c r="H37" i="34"/>
  <c r="F39" i="34"/>
  <c r="N39" i="34"/>
  <c r="J46" i="33"/>
  <c r="J39" i="33"/>
  <c r="J43" i="33" s="1"/>
  <c r="C37" i="33"/>
  <c r="K37" i="33"/>
  <c r="D37" i="33"/>
  <c r="L37" i="33"/>
  <c r="E37" i="33"/>
  <c r="M37" i="33"/>
  <c r="F37" i="33"/>
  <c r="N37" i="33"/>
  <c r="G37" i="33"/>
  <c r="H37" i="33"/>
  <c r="I37" i="33"/>
  <c r="J46" i="32"/>
  <c r="J39" i="32"/>
  <c r="J43" i="32" s="1"/>
  <c r="C37" i="32"/>
  <c r="K37" i="32"/>
  <c r="D37" i="32"/>
  <c r="L37" i="32"/>
  <c r="E37" i="32"/>
  <c r="M37" i="32"/>
  <c r="F37" i="32"/>
  <c r="N37" i="32"/>
  <c r="G37" i="32"/>
  <c r="H37" i="32"/>
  <c r="I37" i="32"/>
  <c r="J46" i="31"/>
  <c r="J39" i="31"/>
  <c r="J43" i="31" s="1"/>
  <c r="C37" i="31"/>
  <c r="K37" i="31"/>
  <c r="D37" i="31"/>
  <c r="L37" i="31"/>
  <c r="N43" i="31"/>
  <c r="G37" i="31"/>
  <c r="E39" i="31"/>
  <c r="E43" i="31" s="1"/>
  <c r="M39" i="31"/>
  <c r="M43" i="31" s="1"/>
  <c r="H37" i="31"/>
  <c r="F39" i="31"/>
  <c r="F43" i="31" s="1"/>
  <c r="N39" i="31"/>
  <c r="I37" i="31"/>
  <c r="J46" i="30"/>
  <c r="J39" i="30"/>
  <c r="J43" i="30" s="1"/>
  <c r="C37" i="30"/>
  <c r="K37" i="30"/>
  <c r="D37" i="30"/>
  <c r="L37" i="30"/>
  <c r="E37" i="30"/>
  <c r="M37" i="30"/>
  <c r="N37" i="30"/>
  <c r="G37" i="30"/>
  <c r="H37" i="30"/>
  <c r="F39" i="30"/>
  <c r="F43" i="30" s="1"/>
  <c r="I37" i="30"/>
  <c r="D44" i="29"/>
  <c r="C49" i="29"/>
  <c r="C48" i="29"/>
  <c r="C46" i="29"/>
  <c r="D45" i="29"/>
  <c r="D44" i="28"/>
  <c r="C49" i="28"/>
  <c r="C48" i="28"/>
  <c r="C46" i="28"/>
  <c r="D45" i="28"/>
  <c r="C47" i="28"/>
  <c r="D44" i="27"/>
  <c r="C49" i="27"/>
  <c r="C48" i="27"/>
  <c r="C46" i="27"/>
  <c r="D45" i="27"/>
  <c r="D44" i="26"/>
  <c r="C49" i="26"/>
  <c r="C48" i="26"/>
  <c r="C46" i="26"/>
  <c r="C47" i="26"/>
  <c r="F45" i="26"/>
  <c r="D44" i="25"/>
  <c r="C49" i="25"/>
  <c r="C48" i="25"/>
  <c r="C46" i="25"/>
  <c r="O51" i="25"/>
  <c r="F45" i="25"/>
  <c r="N37" i="54"/>
  <c r="N33" i="54"/>
  <c r="N34" i="54"/>
  <c r="G37" i="54"/>
  <c r="I32" i="54"/>
  <c r="G34" i="54"/>
  <c r="H34" i="54"/>
  <c r="J37" i="54"/>
  <c r="C37" i="54"/>
  <c r="D32" i="54"/>
  <c r="L32" i="54"/>
  <c r="E32" i="54"/>
  <c r="M32" i="54"/>
  <c r="F32" i="54"/>
  <c r="N37" i="53"/>
  <c r="N33" i="53"/>
  <c r="N34" i="53"/>
  <c r="C32" i="53"/>
  <c r="G32" i="53"/>
  <c r="H32" i="53"/>
  <c r="I32" i="53"/>
  <c r="J32" i="53"/>
  <c r="D32" i="53"/>
  <c r="L32" i="53"/>
  <c r="E32" i="53"/>
  <c r="M32" i="53"/>
  <c r="K32" i="53"/>
  <c r="F32" i="53"/>
  <c r="N37" i="52"/>
  <c r="N33" i="52"/>
  <c r="N34" i="52"/>
  <c r="G37" i="52"/>
  <c r="H37" i="52"/>
  <c r="I32" i="52"/>
  <c r="G34" i="52"/>
  <c r="J32" i="52"/>
  <c r="H34" i="52"/>
  <c r="D32" i="52"/>
  <c r="L32" i="52"/>
  <c r="C32" i="52"/>
  <c r="K32" i="52"/>
  <c r="E32" i="52"/>
  <c r="M32" i="52"/>
  <c r="F32" i="52"/>
  <c r="N37" i="51"/>
  <c r="N33" i="51"/>
  <c r="N34" i="51" s="1"/>
  <c r="G32" i="51"/>
  <c r="H32" i="51"/>
  <c r="I32" i="51"/>
  <c r="J32" i="51"/>
  <c r="C32" i="51"/>
  <c r="K32" i="51"/>
  <c r="D32" i="51"/>
  <c r="L32" i="51"/>
  <c r="E32" i="51"/>
  <c r="M32" i="51"/>
  <c r="F32" i="51"/>
  <c r="N37" i="50"/>
  <c r="N33" i="50"/>
  <c r="N34" i="50" s="1"/>
  <c r="G37" i="50"/>
  <c r="I32" i="50"/>
  <c r="C32" i="50"/>
  <c r="K32" i="50"/>
  <c r="D32" i="50"/>
  <c r="L32" i="50"/>
  <c r="G33" i="50"/>
  <c r="G34" i="50" s="1"/>
  <c r="J32" i="50"/>
  <c r="E32" i="50"/>
  <c r="M32" i="50"/>
  <c r="H33" i="50"/>
  <c r="H34" i="50" s="1"/>
  <c r="F32" i="50"/>
  <c r="D43" i="49"/>
  <c r="C47" i="49"/>
  <c r="C48" i="49"/>
  <c r="C45" i="49"/>
  <c r="D44" i="49"/>
  <c r="C53" i="49"/>
  <c r="D43" i="48"/>
  <c r="C48" i="48"/>
  <c r="C47" i="48"/>
  <c r="C45" i="48"/>
  <c r="O50" i="48"/>
  <c r="F44" i="48"/>
  <c r="C53" i="48"/>
  <c r="D43" i="47"/>
  <c r="C48" i="47"/>
  <c r="C47" i="47"/>
  <c r="C45" i="47"/>
  <c r="D44" i="47"/>
  <c r="C46" i="47"/>
  <c r="D43" i="46"/>
  <c r="C47" i="46"/>
  <c r="C48" i="46"/>
  <c r="C45" i="46"/>
  <c r="C46" i="46" s="1"/>
  <c r="D44" i="46"/>
  <c r="D43" i="45"/>
  <c r="C47" i="45"/>
  <c r="C48" i="45"/>
  <c r="C45" i="45"/>
  <c r="D44" i="45"/>
  <c r="C46" i="45"/>
  <c r="K42" i="44"/>
  <c r="G42" i="44"/>
  <c r="D42" i="44"/>
  <c r="L42" i="44"/>
  <c r="H42" i="44"/>
  <c r="L38" i="44"/>
  <c r="E38" i="44"/>
  <c r="E42" i="44" s="1"/>
  <c r="M38" i="44"/>
  <c r="M42" i="44" s="1"/>
  <c r="C45" i="44"/>
  <c r="K45" i="44"/>
  <c r="F38" i="44"/>
  <c r="F42" i="44" s="1"/>
  <c r="N38" i="44"/>
  <c r="N42" i="44" s="1"/>
  <c r="D45" i="44"/>
  <c r="L45" i="44"/>
  <c r="K38" i="44"/>
  <c r="D38" i="44"/>
  <c r="C38" i="44"/>
  <c r="H42" i="43"/>
  <c r="D38" i="43"/>
  <c r="B38" i="43" s="1"/>
  <c r="B42" i="43" s="1"/>
  <c r="I38" i="43"/>
  <c r="I42" i="43" s="1"/>
  <c r="G45" i="43"/>
  <c r="N42" i="43"/>
  <c r="G42" i="43"/>
  <c r="M38" i="43"/>
  <c r="M42" i="43" s="1"/>
  <c r="F38" i="43"/>
  <c r="F42" i="43" s="1"/>
  <c r="N38" i="43"/>
  <c r="D45" i="43"/>
  <c r="L45" i="43"/>
  <c r="E38" i="43"/>
  <c r="E42" i="43" s="1"/>
  <c r="C42" i="43"/>
  <c r="L38" i="43"/>
  <c r="L42" i="43" s="1"/>
  <c r="J42" i="42"/>
  <c r="J38" i="42"/>
  <c r="H45" i="42"/>
  <c r="C38" i="42"/>
  <c r="C42" i="42" s="1"/>
  <c r="K38" i="42"/>
  <c r="K42" i="42" s="1"/>
  <c r="G42" i="42"/>
  <c r="H42" i="42"/>
  <c r="E38" i="42"/>
  <c r="E42" i="42" s="1"/>
  <c r="M38" i="42"/>
  <c r="M42" i="42" s="1"/>
  <c r="C45" i="42"/>
  <c r="K45" i="42"/>
  <c r="F38" i="42"/>
  <c r="F42" i="42" s="1"/>
  <c r="N38" i="42"/>
  <c r="N42" i="42" s="1"/>
  <c r="D45" i="42"/>
  <c r="L45" i="42"/>
  <c r="K42" i="41"/>
  <c r="G42" i="41"/>
  <c r="D42" i="41"/>
  <c r="L42" i="41"/>
  <c r="C38" i="41"/>
  <c r="K38" i="41"/>
  <c r="D38" i="41"/>
  <c r="L38" i="41"/>
  <c r="H42" i="41"/>
  <c r="K45" i="41"/>
  <c r="E38" i="41"/>
  <c r="E42" i="41" s="1"/>
  <c r="F38" i="41"/>
  <c r="F42" i="41" s="1"/>
  <c r="N38" i="41"/>
  <c r="N42" i="41" s="1"/>
  <c r="D45" i="41"/>
  <c r="L45" i="41"/>
  <c r="B37" i="41"/>
  <c r="M38" i="41"/>
  <c r="M42" i="41" s="1"/>
  <c r="C45" i="41"/>
  <c r="B45" i="41" s="1"/>
  <c r="K42" i="40"/>
  <c r="G42" i="40"/>
  <c r="D42" i="40"/>
  <c r="L42" i="40"/>
  <c r="H42" i="40"/>
  <c r="C38" i="40"/>
  <c r="K38" i="40"/>
  <c r="D38" i="40"/>
  <c r="L38" i="40"/>
  <c r="F38" i="40"/>
  <c r="F42" i="40" s="1"/>
  <c r="N38" i="40"/>
  <c r="N42" i="40" s="1"/>
  <c r="D45" i="40"/>
  <c r="L45" i="40"/>
  <c r="E38" i="40"/>
  <c r="E42" i="40" s="1"/>
  <c r="M45" i="40"/>
  <c r="C45" i="40"/>
  <c r="J48" i="24"/>
  <c r="J41" i="24"/>
  <c r="J45" i="24" s="1"/>
  <c r="K45" i="24"/>
  <c r="G48" i="24"/>
  <c r="G41" i="24"/>
  <c r="G45" i="24"/>
  <c r="D39" i="24"/>
  <c r="L39" i="24"/>
  <c r="E39" i="24"/>
  <c r="K41" i="24"/>
  <c r="F39" i="24"/>
  <c r="B39" i="24" s="1"/>
  <c r="K48" i="24"/>
  <c r="C48" i="24"/>
  <c r="H39" i="24"/>
  <c r="M39" i="24"/>
  <c r="N39" i="24"/>
  <c r="I39" i="24"/>
  <c r="C41" i="24"/>
  <c r="H41" i="23"/>
  <c r="H45" i="23"/>
  <c r="H48" i="23"/>
  <c r="B39" i="23"/>
  <c r="J41" i="23"/>
  <c r="J45" i="23" s="1"/>
  <c r="J48" i="23"/>
  <c r="D39" i="23"/>
  <c r="M39" i="23"/>
  <c r="C41" i="23"/>
  <c r="F39" i="23"/>
  <c r="G39" i="23"/>
  <c r="K48" i="23"/>
  <c r="I39" i="23"/>
  <c r="C45" i="23"/>
  <c r="K45" i="23"/>
  <c r="L39" i="23"/>
  <c r="E39" i="23"/>
  <c r="N39" i="23"/>
  <c r="C48" i="23"/>
  <c r="J48" i="22"/>
  <c r="J41" i="22"/>
  <c r="J45" i="22" s="1"/>
  <c r="H41" i="22"/>
  <c r="H45" i="22"/>
  <c r="H48" i="22"/>
  <c r="D39" i="22"/>
  <c r="E39" i="22"/>
  <c r="M39" i="22"/>
  <c r="C41" i="22"/>
  <c r="K41" i="22"/>
  <c r="K45" i="22" s="1"/>
  <c r="F39" i="22"/>
  <c r="C48" i="22"/>
  <c r="I39" i="22"/>
  <c r="L39" i="22"/>
  <c r="N39" i="22"/>
  <c r="G39" i="22"/>
  <c r="J48" i="21"/>
  <c r="J41" i="21"/>
  <c r="J45" i="21" s="1"/>
  <c r="G41" i="21"/>
  <c r="G45" i="21"/>
  <c r="G48" i="21"/>
  <c r="D39" i="21"/>
  <c r="E39" i="21"/>
  <c r="C41" i="21"/>
  <c r="F39" i="21"/>
  <c r="C48" i="21"/>
  <c r="H39" i="21"/>
  <c r="I39" i="21"/>
  <c r="C45" i="21"/>
  <c r="K45" i="21"/>
  <c r="L39" i="21"/>
  <c r="M39" i="21"/>
  <c r="K41" i="21"/>
  <c r="N39" i="21"/>
  <c r="J48" i="20"/>
  <c r="J41" i="20"/>
  <c r="J45" i="20" s="1"/>
  <c r="B39" i="20"/>
  <c r="K45" i="20"/>
  <c r="H41" i="20"/>
  <c r="H45" i="20"/>
  <c r="H48" i="20"/>
  <c r="L39" i="20"/>
  <c r="E39" i="20"/>
  <c r="K41" i="20"/>
  <c r="F39" i="20"/>
  <c r="N39" i="20"/>
  <c r="G39" i="20"/>
  <c r="I39" i="20"/>
  <c r="C45" i="20"/>
  <c r="D39" i="20"/>
  <c r="M39" i="20"/>
  <c r="C41" i="20"/>
  <c r="C48" i="20"/>
  <c r="C47" i="19"/>
  <c r="E45" i="19"/>
  <c r="D44" i="19"/>
  <c r="C49" i="19"/>
  <c r="C47" i="18"/>
  <c r="E45" i="18"/>
  <c r="D44" i="18"/>
  <c r="C49" i="18"/>
  <c r="C47" i="17"/>
  <c r="C51" i="17" s="1"/>
  <c r="E45" i="17"/>
  <c r="D44" i="17"/>
  <c r="C49" i="17"/>
  <c r="C47" i="16"/>
  <c r="E45" i="16"/>
  <c r="D44" i="16"/>
  <c r="C49" i="16"/>
  <c r="C47" i="15"/>
  <c r="C51" i="15" s="1"/>
  <c r="D44" i="15"/>
  <c r="E45" i="15"/>
  <c r="C49" i="15"/>
  <c r="B24" i="9"/>
  <c r="B25" i="8"/>
  <c r="D33" i="39" l="1"/>
  <c r="D34" i="39" s="1"/>
  <c r="D37" i="39"/>
  <c r="K33" i="39"/>
  <c r="K34" i="39" s="1"/>
  <c r="K37" i="39"/>
  <c r="B32" i="39"/>
  <c r="C34" i="39"/>
  <c r="C37" i="39"/>
  <c r="C33" i="39"/>
  <c r="H33" i="39"/>
  <c r="H37" i="39"/>
  <c r="H34" i="39"/>
  <c r="G33" i="39"/>
  <c r="G34" i="39" s="1"/>
  <c r="G37" i="39"/>
  <c r="F37" i="39"/>
  <c r="F33" i="39"/>
  <c r="F34" i="39"/>
  <c r="J37" i="39"/>
  <c r="J33" i="39"/>
  <c r="J34" i="39" s="1"/>
  <c r="E33" i="39"/>
  <c r="E34" i="39" s="1"/>
  <c r="E37" i="39"/>
  <c r="I33" i="39"/>
  <c r="I34" i="39"/>
  <c r="I37" i="39"/>
  <c r="M37" i="39"/>
  <c r="M33" i="39"/>
  <c r="M34" i="39"/>
  <c r="L34" i="39"/>
  <c r="L37" i="39"/>
  <c r="L33" i="39"/>
  <c r="D37" i="38"/>
  <c r="B37" i="38" s="1"/>
  <c r="B32" i="38"/>
  <c r="D33" i="38"/>
  <c r="D34" i="38" s="1"/>
  <c r="H33" i="38"/>
  <c r="H34" i="38"/>
  <c r="H37" i="38"/>
  <c r="F37" i="38"/>
  <c r="F33" i="38"/>
  <c r="F34" i="38"/>
  <c r="C34" i="38"/>
  <c r="M37" i="38"/>
  <c r="M33" i="38"/>
  <c r="M34" i="38" s="1"/>
  <c r="E37" i="38"/>
  <c r="E33" i="38"/>
  <c r="E34" i="38"/>
  <c r="L37" i="38"/>
  <c r="L33" i="38"/>
  <c r="L34" i="38" s="1"/>
  <c r="D37" i="37"/>
  <c r="D33" i="37"/>
  <c r="D34" i="37" s="1"/>
  <c r="B32" i="37"/>
  <c r="M37" i="37"/>
  <c r="M33" i="37"/>
  <c r="M34" i="37" s="1"/>
  <c r="E37" i="37"/>
  <c r="E33" i="37"/>
  <c r="E34" i="37"/>
  <c r="H33" i="37"/>
  <c r="B33" i="37" s="1"/>
  <c r="H34" i="37"/>
  <c r="H37" i="37"/>
  <c r="F37" i="37"/>
  <c r="B37" i="37" s="1"/>
  <c r="F33" i="37"/>
  <c r="F34" i="37"/>
  <c r="C34" i="37"/>
  <c r="L37" i="37"/>
  <c r="L33" i="37"/>
  <c r="L34" i="37" s="1"/>
  <c r="H33" i="36"/>
  <c r="H34" i="36" s="1"/>
  <c r="H37" i="36"/>
  <c r="G33" i="36"/>
  <c r="G34" i="36"/>
  <c r="G37" i="36"/>
  <c r="I33" i="36"/>
  <c r="I34" i="36" s="1"/>
  <c r="I37" i="36"/>
  <c r="M37" i="36"/>
  <c r="M33" i="36"/>
  <c r="M34" i="36"/>
  <c r="E37" i="36"/>
  <c r="E33" i="36"/>
  <c r="E34" i="36"/>
  <c r="C34" i="36"/>
  <c r="C37" i="36"/>
  <c r="B32" i="36"/>
  <c r="C33" i="36"/>
  <c r="F37" i="36"/>
  <c r="F33" i="36"/>
  <c r="F34" i="36" s="1"/>
  <c r="L34" i="36"/>
  <c r="L37" i="36"/>
  <c r="L33" i="36"/>
  <c r="D37" i="36"/>
  <c r="D33" i="36"/>
  <c r="D34" i="36" s="1"/>
  <c r="J37" i="36"/>
  <c r="J33" i="36"/>
  <c r="J34" i="36" s="1"/>
  <c r="C37" i="35"/>
  <c r="B32" i="35"/>
  <c r="C33" i="35"/>
  <c r="J37" i="35"/>
  <c r="J33" i="35"/>
  <c r="J34" i="35" s="1"/>
  <c r="F37" i="35"/>
  <c r="F33" i="35"/>
  <c r="F34" i="35"/>
  <c r="I33" i="35"/>
  <c r="I34" i="35"/>
  <c r="I37" i="35"/>
  <c r="H33" i="35"/>
  <c r="H34" i="35"/>
  <c r="H37" i="35"/>
  <c r="E37" i="35"/>
  <c r="E33" i="35"/>
  <c r="E34" i="35"/>
  <c r="L34" i="35"/>
  <c r="L37" i="35"/>
  <c r="L33" i="35"/>
  <c r="D34" i="35"/>
  <c r="D37" i="35"/>
  <c r="D33" i="35"/>
  <c r="M37" i="35"/>
  <c r="M33" i="35"/>
  <c r="M34" i="35"/>
  <c r="G33" i="35"/>
  <c r="G34" i="35" s="1"/>
  <c r="G37" i="35"/>
  <c r="K34" i="35"/>
  <c r="K37" i="35"/>
  <c r="K33" i="35"/>
  <c r="G39" i="34"/>
  <c r="G46" i="34"/>
  <c r="G43" i="34"/>
  <c r="B37" i="34"/>
  <c r="C39" i="34"/>
  <c r="C46" i="34"/>
  <c r="D43" i="34"/>
  <c r="D46" i="34"/>
  <c r="D39" i="34"/>
  <c r="K46" i="34"/>
  <c r="K39" i="34"/>
  <c r="K43" i="34" s="1"/>
  <c r="H39" i="34"/>
  <c r="H43" i="34" s="1"/>
  <c r="H46" i="34"/>
  <c r="L46" i="34"/>
  <c r="L39" i="34"/>
  <c r="L43" i="34" s="1"/>
  <c r="E46" i="33"/>
  <c r="E39" i="33"/>
  <c r="E43" i="33" s="1"/>
  <c r="L46" i="33"/>
  <c r="L39" i="33"/>
  <c r="L43" i="33" s="1"/>
  <c r="I43" i="33"/>
  <c r="I46" i="33"/>
  <c r="I39" i="33"/>
  <c r="D46" i="33"/>
  <c r="D39" i="33"/>
  <c r="D43" i="33" s="1"/>
  <c r="N46" i="33"/>
  <c r="N39" i="33"/>
  <c r="N43" i="33" s="1"/>
  <c r="H39" i="33"/>
  <c r="H43" i="33" s="1"/>
  <c r="H46" i="33"/>
  <c r="G39" i="33"/>
  <c r="G43" i="33"/>
  <c r="G46" i="33"/>
  <c r="F46" i="33"/>
  <c r="F39" i="33"/>
  <c r="F43" i="33"/>
  <c r="K46" i="33"/>
  <c r="K39" i="33"/>
  <c r="K43" i="33" s="1"/>
  <c r="B37" i="33"/>
  <c r="C46" i="33"/>
  <c r="C39" i="33"/>
  <c r="C43" i="33" s="1"/>
  <c r="M46" i="33"/>
  <c r="M39" i="33"/>
  <c r="M43" i="33"/>
  <c r="E46" i="32"/>
  <c r="E39" i="32"/>
  <c r="E43" i="32" s="1"/>
  <c r="L46" i="32"/>
  <c r="L39" i="32"/>
  <c r="L43" i="32" s="1"/>
  <c r="D43" i="32"/>
  <c r="D46" i="32"/>
  <c r="D39" i="32"/>
  <c r="K46" i="32"/>
  <c r="K39" i="32"/>
  <c r="K43" i="32" s="1"/>
  <c r="N46" i="32"/>
  <c r="N39" i="32"/>
  <c r="N43" i="32" s="1"/>
  <c r="H39" i="32"/>
  <c r="H43" i="32" s="1"/>
  <c r="H46" i="32"/>
  <c r="G39" i="32"/>
  <c r="G43" i="32"/>
  <c r="G46" i="32"/>
  <c r="F46" i="32"/>
  <c r="F39" i="32"/>
  <c r="F43" i="32" s="1"/>
  <c r="I46" i="32"/>
  <c r="I39" i="32"/>
  <c r="I43" i="32" s="1"/>
  <c r="B37" i="32"/>
  <c r="C46" i="32"/>
  <c r="B46" i="32" s="1"/>
  <c r="C39" i="32"/>
  <c r="M46" i="32"/>
  <c r="M39" i="32"/>
  <c r="M43" i="32"/>
  <c r="D46" i="31"/>
  <c r="D39" i="31"/>
  <c r="D43" i="31" s="1"/>
  <c r="K46" i="31"/>
  <c r="K39" i="31"/>
  <c r="K43" i="31" s="1"/>
  <c r="B37" i="31"/>
  <c r="C43" i="31"/>
  <c r="C46" i="31"/>
  <c r="C39" i="31"/>
  <c r="I46" i="31"/>
  <c r="I39" i="31"/>
  <c r="I43" i="31" s="1"/>
  <c r="H39" i="31"/>
  <c r="H43" i="31"/>
  <c r="H46" i="31"/>
  <c r="G39" i="31"/>
  <c r="G43" i="31"/>
  <c r="G46" i="31"/>
  <c r="L46" i="31"/>
  <c r="L39" i="31"/>
  <c r="L43" i="31" s="1"/>
  <c r="I46" i="30"/>
  <c r="I39" i="30"/>
  <c r="I43" i="30" s="1"/>
  <c r="L43" i="30"/>
  <c r="L46" i="30"/>
  <c r="L39" i="30"/>
  <c r="D43" i="30"/>
  <c r="D46" i="30"/>
  <c r="D39" i="30"/>
  <c r="H39" i="30"/>
  <c r="H43" i="30"/>
  <c r="H46" i="30"/>
  <c r="K46" i="30"/>
  <c r="K39" i="30"/>
  <c r="K43" i="30" s="1"/>
  <c r="G39" i="30"/>
  <c r="G43" i="30" s="1"/>
  <c r="G46" i="30"/>
  <c r="B37" i="30"/>
  <c r="C46" i="30"/>
  <c r="C39" i="30"/>
  <c r="N46" i="30"/>
  <c r="N39" i="30"/>
  <c r="N43" i="30" s="1"/>
  <c r="M46" i="30"/>
  <c r="M39" i="30"/>
  <c r="M43" i="30"/>
  <c r="E46" i="30"/>
  <c r="E39" i="30"/>
  <c r="E43" i="30" s="1"/>
  <c r="D54" i="29"/>
  <c r="D47" i="29"/>
  <c r="D51" i="29" s="1"/>
  <c r="F45" i="29"/>
  <c r="D49" i="29"/>
  <c r="D48" i="29"/>
  <c r="D46" i="29"/>
  <c r="F44" i="29"/>
  <c r="C47" i="29"/>
  <c r="D54" i="28"/>
  <c r="F45" i="28"/>
  <c r="D49" i="28"/>
  <c r="D48" i="28"/>
  <c r="D46" i="28"/>
  <c r="F44" i="28"/>
  <c r="C51" i="28"/>
  <c r="D54" i="27"/>
  <c r="F45" i="27"/>
  <c r="D49" i="27"/>
  <c r="D46" i="27"/>
  <c r="F44" i="27"/>
  <c r="D48" i="27"/>
  <c r="C47" i="27"/>
  <c r="C51" i="27" s="1"/>
  <c r="F54" i="26"/>
  <c r="G45" i="26"/>
  <c r="C51" i="26"/>
  <c r="D49" i="26"/>
  <c r="D48" i="26"/>
  <c r="D46" i="26"/>
  <c r="F44" i="26"/>
  <c r="F54" i="25"/>
  <c r="G45" i="25"/>
  <c r="D49" i="25"/>
  <c r="D48" i="25"/>
  <c r="D46" i="25"/>
  <c r="F44" i="25"/>
  <c r="C47" i="25"/>
  <c r="F37" i="54"/>
  <c r="F33" i="54"/>
  <c r="F34" i="54"/>
  <c r="M37" i="54"/>
  <c r="M33" i="54"/>
  <c r="M34" i="54" s="1"/>
  <c r="I33" i="54"/>
  <c r="I34" i="54"/>
  <c r="I37" i="54"/>
  <c r="E37" i="54"/>
  <c r="E33" i="54"/>
  <c r="E34" i="54" s="1"/>
  <c r="L37" i="54"/>
  <c r="B37" i="54" s="1"/>
  <c r="L33" i="54"/>
  <c r="L34" i="54" s="1"/>
  <c r="D34" i="54"/>
  <c r="D37" i="54"/>
  <c r="B32" i="54"/>
  <c r="D33" i="54"/>
  <c r="I33" i="53"/>
  <c r="I34" i="53"/>
  <c r="I37" i="53"/>
  <c r="H33" i="53"/>
  <c r="H34" i="53"/>
  <c r="H37" i="53"/>
  <c r="K34" i="53"/>
  <c r="K37" i="53"/>
  <c r="K33" i="53"/>
  <c r="G33" i="53"/>
  <c r="G34" i="53"/>
  <c r="G37" i="53"/>
  <c r="M33" i="53"/>
  <c r="M37" i="53"/>
  <c r="M34" i="53"/>
  <c r="C34" i="53"/>
  <c r="C37" i="53"/>
  <c r="B32" i="53"/>
  <c r="C33" i="53"/>
  <c r="J37" i="53"/>
  <c r="J33" i="53"/>
  <c r="J34" i="53" s="1"/>
  <c r="F37" i="53"/>
  <c r="F33" i="53"/>
  <c r="F34" i="53" s="1"/>
  <c r="E37" i="53"/>
  <c r="E33" i="53"/>
  <c r="E34" i="53" s="1"/>
  <c r="L37" i="53"/>
  <c r="L33" i="53"/>
  <c r="L34" i="53" s="1"/>
  <c r="D34" i="53"/>
  <c r="D37" i="53"/>
  <c r="D33" i="53"/>
  <c r="M37" i="52"/>
  <c r="M33" i="52"/>
  <c r="M34" i="52"/>
  <c r="K37" i="52"/>
  <c r="K33" i="52"/>
  <c r="K34" i="52" s="1"/>
  <c r="J34" i="52"/>
  <c r="J37" i="52"/>
  <c r="J33" i="52"/>
  <c r="C37" i="52"/>
  <c r="B32" i="52"/>
  <c r="C33" i="52"/>
  <c r="F37" i="52"/>
  <c r="F33" i="52"/>
  <c r="F34" i="52"/>
  <c r="E37" i="52"/>
  <c r="E33" i="52"/>
  <c r="E34" i="52"/>
  <c r="I33" i="52"/>
  <c r="I34" i="52"/>
  <c r="I37" i="52"/>
  <c r="L34" i="52"/>
  <c r="L37" i="52"/>
  <c r="L33" i="52"/>
  <c r="D37" i="52"/>
  <c r="D33" i="52"/>
  <c r="D34" i="52" s="1"/>
  <c r="J37" i="51"/>
  <c r="J33" i="51"/>
  <c r="J34" i="51" s="1"/>
  <c r="C37" i="51"/>
  <c r="B32" i="51"/>
  <c r="C33" i="51"/>
  <c r="I33" i="51"/>
  <c r="I34" i="51" s="1"/>
  <c r="I37" i="51"/>
  <c r="L37" i="51"/>
  <c r="L33" i="51"/>
  <c r="L34" i="51" s="1"/>
  <c r="F37" i="51"/>
  <c r="F33" i="51"/>
  <c r="F34" i="51" s="1"/>
  <c r="H33" i="51"/>
  <c r="H37" i="51"/>
  <c r="H34" i="51"/>
  <c r="M33" i="51"/>
  <c r="M37" i="51"/>
  <c r="M34" i="51"/>
  <c r="E37" i="51"/>
  <c r="E33" i="51"/>
  <c r="E34" i="51" s="1"/>
  <c r="G33" i="51"/>
  <c r="G34" i="51"/>
  <c r="G37" i="51"/>
  <c r="D37" i="51"/>
  <c r="D33" i="51"/>
  <c r="D34" i="51" s="1"/>
  <c r="K34" i="51"/>
  <c r="K37" i="51"/>
  <c r="K33" i="51"/>
  <c r="J33" i="50"/>
  <c r="J34" i="50"/>
  <c r="J37" i="50"/>
  <c r="B32" i="50"/>
  <c r="C33" i="50"/>
  <c r="C37" i="50"/>
  <c r="M37" i="50"/>
  <c r="M33" i="50"/>
  <c r="M34" i="50"/>
  <c r="I33" i="50"/>
  <c r="I34" i="50" s="1"/>
  <c r="I37" i="50"/>
  <c r="E37" i="50"/>
  <c r="E33" i="50"/>
  <c r="E34" i="50" s="1"/>
  <c r="L37" i="50"/>
  <c r="L33" i="50"/>
  <c r="L34" i="50" s="1"/>
  <c r="D33" i="50"/>
  <c r="D34" i="50" s="1"/>
  <c r="D37" i="50"/>
  <c r="F37" i="50"/>
  <c r="F33" i="50"/>
  <c r="F34" i="50" s="1"/>
  <c r="K33" i="50"/>
  <c r="K34" i="50"/>
  <c r="K37" i="50"/>
  <c r="D47" i="49"/>
  <c r="D48" i="49"/>
  <c r="D45" i="49"/>
  <c r="F43" i="49"/>
  <c r="D53" i="49"/>
  <c r="F44" i="49"/>
  <c r="C46" i="49"/>
  <c r="D48" i="48"/>
  <c r="D47" i="48"/>
  <c r="D45" i="48"/>
  <c r="F43" i="48"/>
  <c r="F53" i="48"/>
  <c r="G44" i="48"/>
  <c r="C46" i="48"/>
  <c r="C50" i="48" s="1"/>
  <c r="D53" i="47"/>
  <c r="F44" i="47"/>
  <c r="D48" i="47"/>
  <c r="D47" i="47"/>
  <c r="D45" i="47"/>
  <c r="F43" i="47"/>
  <c r="C50" i="47"/>
  <c r="D47" i="46"/>
  <c r="D48" i="46"/>
  <c r="D45" i="46"/>
  <c r="F43" i="46"/>
  <c r="D53" i="46"/>
  <c r="F44" i="46"/>
  <c r="C50" i="46"/>
  <c r="D53" i="45"/>
  <c r="F44" i="45"/>
  <c r="D47" i="45"/>
  <c r="D48" i="45"/>
  <c r="D45" i="45"/>
  <c r="D46" i="45" s="1"/>
  <c r="F43" i="45"/>
  <c r="C50" i="45"/>
  <c r="B38" i="44"/>
  <c r="B42" i="44" s="1"/>
  <c r="C42" i="44"/>
  <c r="B45" i="44"/>
  <c r="D42" i="43"/>
  <c r="B43" i="43" s="1"/>
  <c r="B45" i="43"/>
  <c r="B45" i="42"/>
  <c r="B38" i="42"/>
  <c r="B42" i="42" s="1"/>
  <c r="B43" i="42" s="1"/>
  <c r="B38" i="41"/>
  <c r="B42" i="41" s="1"/>
  <c r="B43" i="41" s="1"/>
  <c r="C42" i="41"/>
  <c r="B38" i="40"/>
  <c r="B42" i="40" s="1"/>
  <c r="B43" i="40" s="1"/>
  <c r="C42" i="40"/>
  <c r="B45" i="40"/>
  <c r="H41" i="24"/>
  <c r="H45" i="24"/>
  <c r="H48" i="24"/>
  <c r="I48" i="24"/>
  <c r="I41" i="24"/>
  <c r="I45" i="24" s="1"/>
  <c r="B48" i="24"/>
  <c r="F48" i="24"/>
  <c r="F41" i="24"/>
  <c r="F45" i="24" s="1"/>
  <c r="C45" i="24"/>
  <c r="E48" i="24"/>
  <c r="E41" i="24"/>
  <c r="E45" i="24"/>
  <c r="N48" i="24"/>
  <c r="N41" i="24"/>
  <c r="N45" i="24"/>
  <c r="L48" i="24"/>
  <c r="L41" i="24"/>
  <c r="L45" i="24" s="1"/>
  <c r="M48" i="24"/>
  <c r="M41" i="24"/>
  <c r="M45" i="24" s="1"/>
  <c r="D41" i="24"/>
  <c r="B41" i="24" s="1"/>
  <c r="B45" i="24" s="1"/>
  <c r="D48" i="24"/>
  <c r="D45" i="23"/>
  <c r="D48" i="23"/>
  <c r="D41" i="23"/>
  <c r="I41" i="23"/>
  <c r="I45" i="23" s="1"/>
  <c r="I48" i="23"/>
  <c r="G48" i="23"/>
  <c r="G41" i="23"/>
  <c r="G45" i="23"/>
  <c r="N48" i="23"/>
  <c r="N41" i="23"/>
  <c r="N45" i="23"/>
  <c r="F48" i="23"/>
  <c r="B48" i="23" s="1"/>
  <c r="F41" i="23"/>
  <c r="F45" i="23" s="1"/>
  <c r="E41" i="23"/>
  <c r="E45" i="23"/>
  <c r="E48" i="23"/>
  <c r="L45" i="23"/>
  <c r="L48" i="23"/>
  <c r="L41" i="23"/>
  <c r="M41" i="23"/>
  <c r="M48" i="23"/>
  <c r="M45" i="23"/>
  <c r="I41" i="22"/>
  <c r="I45" i="22" s="1"/>
  <c r="I48" i="22"/>
  <c r="N48" i="22"/>
  <c r="N41" i="22"/>
  <c r="N45" i="22"/>
  <c r="F48" i="22"/>
  <c r="F41" i="22"/>
  <c r="F45" i="22"/>
  <c r="G41" i="22"/>
  <c r="G45" i="22"/>
  <c r="G48" i="22"/>
  <c r="B39" i="22"/>
  <c r="M41" i="22"/>
  <c r="M45" i="22" s="1"/>
  <c r="M48" i="22"/>
  <c r="L48" i="22"/>
  <c r="L41" i="22"/>
  <c r="L45" i="22" s="1"/>
  <c r="E41" i="22"/>
  <c r="B41" i="22" s="1"/>
  <c r="E48" i="22"/>
  <c r="B48" i="22" s="1"/>
  <c r="C45" i="22"/>
  <c r="D48" i="22"/>
  <c r="D41" i="22"/>
  <c r="D45" i="22" s="1"/>
  <c r="D41" i="21"/>
  <c r="B41" i="21" s="1"/>
  <c r="D48" i="21"/>
  <c r="B48" i="21" s="1"/>
  <c r="I48" i="21"/>
  <c r="I41" i="21"/>
  <c r="I45" i="21" s="1"/>
  <c r="H41" i="21"/>
  <c r="H45" i="21" s="1"/>
  <c r="H48" i="21"/>
  <c r="N48" i="21"/>
  <c r="N41" i="21"/>
  <c r="N45" i="21" s="1"/>
  <c r="B39" i="21"/>
  <c r="F48" i="21"/>
  <c r="F41" i="21"/>
  <c r="F45" i="21" s="1"/>
  <c r="M41" i="21"/>
  <c r="M45" i="21" s="1"/>
  <c r="M48" i="21"/>
  <c r="L48" i="21"/>
  <c r="L41" i="21"/>
  <c r="L45" i="21" s="1"/>
  <c r="E41" i="21"/>
  <c r="E45" i="21" s="1"/>
  <c r="E48" i="21"/>
  <c r="I41" i="20"/>
  <c r="I45" i="20"/>
  <c r="I48" i="20"/>
  <c r="G41" i="20"/>
  <c r="G45" i="20" s="1"/>
  <c r="G48" i="20"/>
  <c r="N48" i="20"/>
  <c r="N41" i="20"/>
  <c r="N45" i="20"/>
  <c r="F48" i="20"/>
  <c r="F41" i="20"/>
  <c r="F45" i="20"/>
  <c r="M45" i="20"/>
  <c r="M48" i="20"/>
  <c r="M41" i="20"/>
  <c r="E41" i="20"/>
  <c r="E48" i="20"/>
  <c r="B48" i="20" s="1"/>
  <c r="E45" i="20"/>
  <c r="D45" i="20"/>
  <c r="D48" i="20"/>
  <c r="D41" i="20"/>
  <c r="B41" i="20" s="1"/>
  <c r="B45" i="20" s="1"/>
  <c r="L48" i="20"/>
  <c r="L41" i="20"/>
  <c r="L45" i="20" s="1"/>
  <c r="D46" i="19"/>
  <c r="D49" i="19"/>
  <c r="E44" i="19"/>
  <c r="D48" i="19"/>
  <c r="E54" i="19"/>
  <c r="F45" i="19"/>
  <c r="C51" i="19"/>
  <c r="D46" i="18"/>
  <c r="D49" i="18"/>
  <c r="E44" i="18"/>
  <c r="D48" i="18"/>
  <c r="E54" i="18"/>
  <c r="F45" i="18"/>
  <c r="C51" i="18"/>
  <c r="D46" i="17"/>
  <c r="D49" i="17"/>
  <c r="E44" i="17"/>
  <c r="D48" i="17"/>
  <c r="E54" i="17"/>
  <c r="F45" i="17"/>
  <c r="D46" i="16"/>
  <c r="D49" i="16"/>
  <c r="E44" i="16"/>
  <c r="D48" i="16"/>
  <c r="E54" i="16"/>
  <c r="F45" i="16"/>
  <c r="C51" i="16"/>
  <c r="E54" i="15"/>
  <c r="F45" i="15"/>
  <c r="D46" i="15"/>
  <c r="D49" i="15"/>
  <c r="E44" i="15"/>
  <c r="D48" i="15"/>
  <c r="B21" i="4"/>
  <c r="B33" i="39" l="1"/>
  <c r="B34" i="39" s="1"/>
  <c r="B35" i="39" s="1"/>
  <c r="B37" i="39"/>
  <c r="B33" i="38"/>
  <c r="B34" i="38"/>
  <c r="B35" i="38" s="1"/>
  <c r="B34" i="37"/>
  <c r="B35" i="37" s="1"/>
  <c r="B33" i="36"/>
  <c r="B34" i="36"/>
  <c r="B35" i="36" s="1"/>
  <c r="B37" i="36"/>
  <c r="B33" i="35"/>
  <c r="B34" i="35"/>
  <c r="B37" i="35"/>
  <c r="C34" i="35"/>
  <c r="B46" i="34"/>
  <c r="B39" i="34"/>
  <c r="C43" i="34"/>
  <c r="B43" i="34"/>
  <c r="B44" i="34" s="1"/>
  <c r="B46" i="33"/>
  <c r="B39" i="33"/>
  <c r="B43" i="33" s="1"/>
  <c r="B44" i="33" s="1"/>
  <c r="B39" i="32"/>
  <c r="C43" i="32"/>
  <c r="B43" i="32"/>
  <c r="B44" i="32" s="1"/>
  <c r="B39" i="31"/>
  <c r="B43" i="31" s="1"/>
  <c r="B44" i="31" s="1"/>
  <c r="B46" i="31"/>
  <c r="B39" i="30"/>
  <c r="B46" i="30"/>
  <c r="B43" i="30"/>
  <c r="C43" i="30"/>
  <c r="F54" i="29"/>
  <c r="F47" i="29"/>
  <c r="G45" i="29"/>
  <c r="F49" i="29"/>
  <c r="F48" i="29"/>
  <c r="F46" i="29"/>
  <c r="G44" i="29"/>
  <c r="C51" i="29"/>
  <c r="F49" i="28"/>
  <c r="F48" i="28"/>
  <c r="F46" i="28"/>
  <c r="G44" i="28"/>
  <c r="F54" i="28"/>
  <c r="G45" i="28"/>
  <c r="D47" i="28"/>
  <c r="F54" i="27"/>
  <c r="F47" i="27"/>
  <c r="G45" i="27"/>
  <c r="F51" i="27"/>
  <c r="F49" i="27"/>
  <c r="F48" i="27"/>
  <c r="F46" i="27"/>
  <c r="G44" i="27"/>
  <c r="D47" i="27"/>
  <c r="D51" i="27" s="1"/>
  <c r="D47" i="26"/>
  <c r="F49" i="26"/>
  <c r="F48" i="26"/>
  <c r="F46" i="26"/>
  <c r="G44" i="26"/>
  <c r="H45" i="26"/>
  <c r="G54" i="26"/>
  <c r="H45" i="25"/>
  <c r="G54" i="25"/>
  <c r="D51" i="25"/>
  <c r="D47" i="25"/>
  <c r="C51" i="25"/>
  <c r="F49" i="25"/>
  <c r="F48" i="25"/>
  <c r="F46" i="25"/>
  <c r="G44" i="25"/>
  <c r="B33" i="54"/>
  <c r="B34" i="54"/>
  <c r="B35" i="54" s="1"/>
  <c r="B33" i="53"/>
  <c r="B34" i="53"/>
  <c r="B35" i="53" s="1"/>
  <c r="B37" i="53"/>
  <c r="B33" i="52"/>
  <c r="B34" i="52"/>
  <c r="B37" i="52"/>
  <c r="C34" i="52"/>
  <c r="B33" i="51"/>
  <c r="B34" i="51"/>
  <c r="B37" i="51"/>
  <c r="C34" i="51"/>
  <c r="B37" i="50"/>
  <c r="B33" i="50"/>
  <c r="B34" i="50"/>
  <c r="C34" i="50"/>
  <c r="C50" i="49"/>
  <c r="F48" i="49"/>
  <c r="G43" i="49"/>
  <c r="F47" i="49"/>
  <c r="F45" i="49"/>
  <c r="F53" i="49"/>
  <c r="F46" i="49"/>
  <c r="G44" i="49"/>
  <c r="D46" i="49"/>
  <c r="D50" i="49" s="1"/>
  <c r="D46" i="48"/>
  <c r="D50" i="48" s="1"/>
  <c r="H44" i="48"/>
  <c r="G53" i="48"/>
  <c r="F48" i="48"/>
  <c r="F47" i="48"/>
  <c r="F45" i="48"/>
  <c r="G43" i="48"/>
  <c r="F48" i="47"/>
  <c r="F45" i="47"/>
  <c r="G43" i="47"/>
  <c r="F47" i="47"/>
  <c r="F53" i="47"/>
  <c r="F46" i="47"/>
  <c r="G44" i="47"/>
  <c r="D46" i="47"/>
  <c r="D50" i="47"/>
  <c r="F48" i="46"/>
  <c r="G43" i="46"/>
  <c r="F45" i="46"/>
  <c r="F46" i="46" s="1"/>
  <c r="F47" i="46"/>
  <c r="F53" i="46"/>
  <c r="G44" i="46"/>
  <c r="D46" i="46"/>
  <c r="D50" i="45"/>
  <c r="F48" i="45"/>
  <c r="F45" i="45"/>
  <c r="G43" i="45"/>
  <c r="F47" i="45"/>
  <c r="F53" i="45"/>
  <c r="G44" i="45"/>
  <c r="B43" i="44"/>
  <c r="D45" i="24"/>
  <c r="B46" i="24" s="1"/>
  <c r="B41" i="23"/>
  <c r="B45" i="23" s="1"/>
  <c r="B46" i="23" s="1"/>
  <c r="B45" i="22"/>
  <c r="E45" i="22"/>
  <c r="B45" i="21"/>
  <c r="D45" i="21"/>
  <c r="B46" i="20"/>
  <c r="E49" i="19"/>
  <c r="F44" i="19"/>
  <c r="E48" i="19"/>
  <c r="E46" i="19"/>
  <c r="G45" i="19"/>
  <c r="F54" i="19"/>
  <c r="D47" i="19"/>
  <c r="E49" i="18"/>
  <c r="F44" i="18"/>
  <c r="E48" i="18"/>
  <c r="E46" i="18"/>
  <c r="G45" i="18"/>
  <c r="F54" i="18"/>
  <c r="D47" i="18"/>
  <c r="D51" i="18" s="1"/>
  <c r="E49" i="17"/>
  <c r="E48" i="17"/>
  <c r="E46" i="17"/>
  <c r="F44" i="17"/>
  <c r="G45" i="17"/>
  <c r="F54" i="17"/>
  <c r="D47" i="17"/>
  <c r="E49" i="16"/>
  <c r="F44" i="16"/>
  <c r="E48" i="16"/>
  <c r="E46" i="16"/>
  <c r="G45" i="16"/>
  <c r="F54" i="16"/>
  <c r="D47" i="16"/>
  <c r="D47" i="15"/>
  <c r="E49" i="15"/>
  <c r="F44" i="15"/>
  <c r="E48" i="15"/>
  <c r="E46" i="15"/>
  <c r="G45" i="15"/>
  <c r="F54" i="15"/>
  <c r="B30" i="11"/>
  <c r="B41" i="10"/>
  <c r="B29" i="9"/>
  <c r="B30" i="8"/>
  <c r="B34" i="7"/>
  <c r="B35" i="35" l="1"/>
  <c r="B44" i="30"/>
  <c r="H45" i="29"/>
  <c r="G54" i="29"/>
  <c r="G48" i="29"/>
  <c r="G46" i="29"/>
  <c r="G47" i="29" s="1"/>
  <c r="H44" i="29"/>
  <c r="G49" i="29"/>
  <c r="F51" i="29"/>
  <c r="G48" i="28"/>
  <c r="G46" i="28"/>
  <c r="G47" i="28" s="1"/>
  <c r="G51" i="28" s="1"/>
  <c r="H44" i="28"/>
  <c r="G49" i="28"/>
  <c r="H45" i="28"/>
  <c r="G54" i="28"/>
  <c r="F47" i="28"/>
  <c r="F51" i="28" s="1"/>
  <c r="D51" i="28"/>
  <c r="G47" i="27"/>
  <c r="H45" i="27"/>
  <c r="G54" i="27"/>
  <c r="G48" i="27"/>
  <c r="G46" i="27"/>
  <c r="H44" i="27"/>
  <c r="G49" i="27"/>
  <c r="G51" i="27" s="1"/>
  <c r="H54" i="26"/>
  <c r="I45" i="26"/>
  <c r="F47" i="26"/>
  <c r="F51" i="26" s="1"/>
  <c r="D51" i="26"/>
  <c r="G48" i="26"/>
  <c r="G46" i="26"/>
  <c r="H44" i="26"/>
  <c r="G49" i="26"/>
  <c r="H54" i="25"/>
  <c r="I45" i="25"/>
  <c r="F47" i="25"/>
  <c r="G46" i="25"/>
  <c r="G48" i="25"/>
  <c r="H44" i="25"/>
  <c r="G49" i="25"/>
  <c r="B35" i="52"/>
  <c r="B35" i="51"/>
  <c r="B35" i="50"/>
  <c r="G47" i="49"/>
  <c r="H43" i="49"/>
  <c r="G45" i="49"/>
  <c r="G48" i="49"/>
  <c r="F50" i="49"/>
  <c r="H44" i="49"/>
  <c r="G53" i="49"/>
  <c r="H53" i="48"/>
  <c r="I44" i="48"/>
  <c r="G47" i="48"/>
  <c r="G45" i="48"/>
  <c r="H43" i="48"/>
  <c r="G48" i="48"/>
  <c r="F46" i="48"/>
  <c r="F50" i="48"/>
  <c r="H43" i="47"/>
  <c r="G47" i="47"/>
  <c r="G48" i="47"/>
  <c r="G45" i="47"/>
  <c r="F50" i="47"/>
  <c r="H44" i="47"/>
  <c r="G53" i="47"/>
  <c r="F50" i="46"/>
  <c r="H43" i="46"/>
  <c r="G47" i="46"/>
  <c r="G48" i="46"/>
  <c r="G45" i="46"/>
  <c r="H44" i="46"/>
  <c r="G53" i="46"/>
  <c r="D50" i="46"/>
  <c r="G47" i="45"/>
  <c r="G48" i="45"/>
  <c r="G45" i="45"/>
  <c r="G46" i="45" s="1"/>
  <c r="H43" i="45"/>
  <c r="F50" i="45"/>
  <c r="H44" i="45"/>
  <c r="G53" i="45"/>
  <c r="F46" i="45"/>
  <c r="B46" i="22"/>
  <c r="B46" i="21"/>
  <c r="E47" i="19"/>
  <c r="E51" i="19"/>
  <c r="G44" i="19"/>
  <c r="F48" i="19"/>
  <c r="F46" i="19"/>
  <c r="F49" i="19"/>
  <c r="D51" i="19"/>
  <c r="H45" i="19"/>
  <c r="G54" i="19"/>
  <c r="E47" i="18"/>
  <c r="E51" i="18"/>
  <c r="G44" i="18"/>
  <c r="F48" i="18"/>
  <c r="F46" i="18"/>
  <c r="F49" i="18"/>
  <c r="H45" i="18"/>
  <c r="G54" i="18"/>
  <c r="D51" i="17"/>
  <c r="H45" i="17"/>
  <c r="G54" i="17"/>
  <c r="G44" i="17"/>
  <c r="F46" i="17"/>
  <c r="F49" i="17"/>
  <c r="F48" i="17"/>
  <c r="E47" i="17"/>
  <c r="E51" i="17" s="1"/>
  <c r="E47" i="16"/>
  <c r="E51" i="16"/>
  <c r="G44" i="16"/>
  <c r="F46" i="16"/>
  <c r="F49" i="16"/>
  <c r="F48" i="16"/>
  <c r="D51" i="16"/>
  <c r="H45" i="16"/>
  <c r="G54" i="16"/>
  <c r="G44" i="15"/>
  <c r="F46" i="15"/>
  <c r="F48" i="15"/>
  <c r="F49" i="15"/>
  <c r="E47" i="15"/>
  <c r="H45" i="15"/>
  <c r="G54" i="15"/>
  <c r="D51" i="15"/>
  <c r="B42" i="6"/>
  <c r="B35" i="5"/>
  <c r="B42" i="4"/>
  <c r="E66" i="12"/>
  <c r="F44" i="12"/>
  <c r="D45" i="12"/>
  <c r="C44" i="12"/>
  <c r="G33" i="12"/>
  <c r="D19" i="12"/>
  <c r="G9" i="12"/>
  <c r="G85" i="12"/>
  <c r="F85" i="12"/>
  <c r="E85" i="12"/>
  <c r="D85" i="12"/>
  <c r="C85" i="12"/>
  <c r="G84" i="12"/>
  <c r="F84" i="12"/>
  <c r="E84" i="12"/>
  <c r="D84" i="12"/>
  <c r="C84" i="12"/>
  <c r="G83" i="12"/>
  <c r="F83" i="12"/>
  <c r="E83" i="12"/>
  <c r="D83" i="12"/>
  <c r="C83" i="12"/>
  <c r="G73" i="12"/>
  <c r="F73" i="12"/>
  <c r="E73" i="12"/>
  <c r="D73" i="12"/>
  <c r="C73" i="12"/>
  <c r="G72" i="12"/>
  <c r="F72" i="12"/>
  <c r="E72" i="12"/>
  <c r="D72" i="12"/>
  <c r="C72" i="12"/>
  <c r="G71" i="12"/>
  <c r="F71" i="12"/>
  <c r="E71" i="12"/>
  <c r="D71" i="12"/>
  <c r="C71" i="12"/>
  <c r="G61" i="12"/>
  <c r="F61" i="12"/>
  <c r="E61" i="12"/>
  <c r="D61" i="12"/>
  <c r="C61" i="12"/>
  <c r="B58" i="14" s="1"/>
  <c r="G60" i="12"/>
  <c r="F60" i="12"/>
  <c r="E60" i="12"/>
  <c r="D60" i="12"/>
  <c r="C60" i="12"/>
  <c r="G59" i="12"/>
  <c r="F59" i="12"/>
  <c r="E59" i="12"/>
  <c r="D59" i="12"/>
  <c r="C59" i="12"/>
  <c r="G52" i="12"/>
  <c r="F52" i="12"/>
  <c r="E52" i="12"/>
  <c r="D52" i="12"/>
  <c r="C52" i="12"/>
  <c r="G51" i="12"/>
  <c r="F51" i="12"/>
  <c r="E51" i="12"/>
  <c r="D51" i="12"/>
  <c r="C51" i="12"/>
  <c r="G50" i="12"/>
  <c r="F50" i="12"/>
  <c r="E50" i="12"/>
  <c r="D50" i="12"/>
  <c r="C50" i="12"/>
  <c r="G40" i="12"/>
  <c r="F40" i="12"/>
  <c r="E40" i="12"/>
  <c r="D40" i="12"/>
  <c r="C40" i="12"/>
  <c r="G39" i="12"/>
  <c r="F39" i="12"/>
  <c r="E39" i="12"/>
  <c r="D39" i="12"/>
  <c r="C39" i="12"/>
  <c r="G38" i="12"/>
  <c r="F38" i="12"/>
  <c r="E38" i="12"/>
  <c r="D38" i="12"/>
  <c r="C38" i="12"/>
  <c r="G28" i="12"/>
  <c r="F28" i="12"/>
  <c r="E28" i="12"/>
  <c r="D28" i="12"/>
  <c r="C28" i="12"/>
  <c r="G27" i="12"/>
  <c r="F27" i="12"/>
  <c r="E27" i="12"/>
  <c r="D27" i="12"/>
  <c r="C27" i="12"/>
  <c r="G26" i="12"/>
  <c r="F26" i="12"/>
  <c r="E26" i="12"/>
  <c r="D26" i="12"/>
  <c r="C26" i="12"/>
  <c r="G16" i="12"/>
  <c r="F16" i="12"/>
  <c r="E16" i="12"/>
  <c r="D16" i="12"/>
  <c r="C16" i="12"/>
  <c r="G15" i="12"/>
  <c r="F15" i="12"/>
  <c r="E15" i="12"/>
  <c r="D15" i="12"/>
  <c r="C15" i="12"/>
  <c r="G14" i="12"/>
  <c r="F14" i="12"/>
  <c r="E14" i="12"/>
  <c r="D14" i="12"/>
  <c r="C14" i="12"/>
  <c r="G4" i="12"/>
  <c r="F4" i="12"/>
  <c r="E4" i="12"/>
  <c r="D4" i="12"/>
  <c r="C4" i="12"/>
  <c r="G3" i="12"/>
  <c r="F3" i="12"/>
  <c r="E3" i="12"/>
  <c r="D3" i="12"/>
  <c r="C3" i="12"/>
  <c r="G2" i="12"/>
  <c r="F2" i="12"/>
  <c r="E2" i="12"/>
  <c r="D2" i="12"/>
  <c r="C2" i="12"/>
  <c r="F32" i="11"/>
  <c r="F33" i="11" s="1"/>
  <c r="C32" i="11"/>
  <c r="B31" i="11"/>
  <c r="B25" i="11"/>
  <c r="B21" i="11"/>
  <c r="B20" i="11"/>
  <c r="B19" i="11"/>
  <c r="M32" i="11" s="1"/>
  <c r="J50" i="10"/>
  <c r="P49" i="10"/>
  <c r="N49" i="10"/>
  <c r="M49" i="10"/>
  <c r="L49" i="10"/>
  <c r="K49" i="10"/>
  <c r="I49" i="10"/>
  <c r="H49" i="10"/>
  <c r="G49" i="10"/>
  <c r="F49" i="10"/>
  <c r="D49" i="10"/>
  <c r="C49" i="10"/>
  <c r="O44" i="10"/>
  <c r="O46" i="10" s="1"/>
  <c r="P42" i="10"/>
  <c r="O42" i="10"/>
  <c r="N42" i="10"/>
  <c r="M42" i="10"/>
  <c r="L42" i="10"/>
  <c r="K42" i="10"/>
  <c r="J42" i="10"/>
  <c r="I42" i="10"/>
  <c r="H42" i="10"/>
  <c r="G42" i="10"/>
  <c r="F42" i="10"/>
  <c r="D42" i="10"/>
  <c r="C42" i="10"/>
  <c r="B36" i="10"/>
  <c r="B25" i="10"/>
  <c r="B24" i="10"/>
  <c r="B23" i="10"/>
  <c r="B22" i="10"/>
  <c r="B21" i="10"/>
  <c r="C43" i="10" s="1"/>
  <c r="N41" i="9"/>
  <c r="M41" i="9"/>
  <c r="L41" i="9"/>
  <c r="K41" i="9"/>
  <c r="J41" i="9"/>
  <c r="I41" i="9"/>
  <c r="H41" i="9"/>
  <c r="G41" i="9"/>
  <c r="F41" i="9"/>
  <c r="E41" i="9"/>
  <c r="D41" i="9"/>
  <c r="C41" i="9"/>
  <c r="N40" i="9"/>
  <c r="M40" i="9"/>
  <c r="L40" i="9"/>
  <c r="K40" i="9"/>
  <c r="J40" i="9"/>
  <c r="I40" i="9"/>
  <c r="H40" i="9"/>
  <c r="G40" i="9"/>
  <c r="F40" i="9"/>
  <c r="E40" i="9"/>
  <c r="D40" i="9"/>
  <c r="C40" i="9"/>
  <c r="N39" i="9"/>
  <c r="M39" i="9"/>
  <c r="L39" i="9"/>
  <c r="K39" i="9"/>
  <c r="J39" i="9"/>
  <c r="I39" i="9"/>
  <c r="H39" i="9"/>
  <c r="G39" i="9"/>
  <c r="F39" i="9"/>
  <c r="E39" i="9"/>
  <c r="D39" i="9"/>
  <c r="C39" i="9"/>
  <c r="N37" i="9"/>
  <c r="M37" i="9"/>
  <c r="L37" i="9"/>
  <c r="K37" i="9"/>
  <c r="J37" i="9"/>
  <c r="I37" i="9"/>
  <c r="H37" i="9"/>
  <c r="G37" i="9"/>
  <c r="F37" i="9"/>
  <c r="E37" i="9"/>
  <c r="D37" i="9"/>
  <c r="C37" i="9"/>
  <c r="N36" i="9"/>
  <c r="M36" i="9"/>
  <c r="L36" i="9"/>
  <c r="K36" i="9"/>
  <c r="K45" i="9" s="1"/>
  <c r="J36" i="9"/>
  <c r="I36" i="9"/>
  <c r="H36" i="9"/>
  <c r="G36" i="9"/>
  <c r="F36" i="9"/>
  <c r="E36" i="9"/>
  <c r="D36" i="9"/>
  <c r="D45" i="9" s="1"/>
  <c r="C36" i="9"/>
  <c r="B35" i="9"/>
  <c r="B33" i="9"/>
  <c r="B32" i="9"/>
  <c r="B31" i="9"/>
  <c r="B30" i="9"/>
  <c r="B31" i="8"/>
  <c r="B21" i="8"/>
  <c r="B20" i="8"/>
  <c r="B19" i="8"/>
  <c r="H32" i="8" s="1"/>
  <c r="N42" i="7"/>
  <c r="M42" i="7"/>
  <c r="L42" i="7"/>
  <c r="K42" i="7"/>
  <c r="J42" i="7"/>
  <c r="I42" i="7"/>
  <c r="H42" i="7"/>
  <c r="G42" i="7"/>
  <c r="F42" i="7"/>
  <c r="E42" i="7"/>
  <c r="D42" i="7"/>
  <c r="C42" i="7"/>
  <c r="N41" i="7"/>
  <c r="M41" i="7"/>
  <c r="L41" i="7"/>
  <c r="K41" i="7"/>
  <c r="J41" i="7"/>
  <c r="I41" i="7"/>
  <c r="H41" i="7"/>
  <c r="G41" i="7"/>
  <c r="F41" i="7"/>
  <c r="E41" i="7"/>
  <c r="D41" i="7"/>
  <c r="C41" i="7"/>
  <c r="N40" i="7"/>
  <c r="M40" i="7"/>
  <c r="L40" i="7"/>
  <c r="K40" i="7"/>
  <c r="J40" i="7"/>
  <c r="I40" i="7"/>
  <c r="H40" i="7"/>
  <c r="G40" i="7"/>
  <c r="F40" i="7"/>
  <c r="E40" i="7"/>
  <c r="D40" i="7"/>
  <c r="C40" i="7"/>
  <c r="N38" i="7"/>
  <c r="M38" i="7"/>
  <c r="L38" i="7"/>
  <c r="K38" i="7"/>
  <c r="J38" i="7"/>
  <c r="I38" i="7"/>
  <c r="H38" i="7"/>
  <c r="G38" i="7"/>
  <c r="F38" i="7"/>
  <c r="E38" i="7"/>
  <c r="D38" i="7"/>
  <c r="C38" i="7"/>
  <c r="B36" i="7"/>
  <c r="B35" i="7"/>
  <c r="B29" i="7"/>
  <c r="D20" i="7"/>
  <c r="C20" i="7"/>
  <c r="B20" i="7"/>
  <c r="D19" i="7"/>
  <c r="C19" i="7"/>
  <c r="B19" i="7"/>
  <c r="J51" i="6"/>
  <c r="P50" i="6"/>
  <c r="N50" i="6"/>
  <c r="M50" i="6"/>
  <c r="L50" i="6"/>
  <c r="K50" i="6"/>
  <c r="I50" i="6"/>
  <c r="H50" i="6"/>
  <c r="G50" i="6"/>
  <c r="F50" i="6"/>
  <c r="D50" i="6"/>
  <c r="C50" i="6"/>
  <c r="P46" i="6"/>
  <c r="N46" i="6"/>
  <c r="M46" i="6"/>
  <c r="L46" i="6"/>
  <c r="K46" i="6"/>
  <c r="O45" i="6"/>
  <c r="P43" i="6"/>
  <c r="O43" i="6"/>
  <c r="N43" i="6"/>
  <c r="M43" i="6"/>
  <c r="L43" i="6"/>
  <c r="K43" i="6"/>
  <c r="J43" i="6"/>
  <c r="I43" i="6"/>
  <c r="H43" i="6"/>
  <c r="G43" i="6"/>
  <c r="F43" i="6"/>
  <c r="D43" i="6"/>
  <c r="C43" i="6"/>
  <c r="B37" i="6"/>
  <c r="B26" i="6"/>
  <c r="B25" i="6"/>
  <c r="B24" i="6"/>
  <c r="B21" i="6"/>
  <c r="C44" i="6" s="1"/>
  <c r="N44" i="5"/>
  <c r="M44" i="5"/>
  <c r="L44" i="5"/>
  <c r="K44" i="5"/>
  <c r="J44" i="5"/>
  <c r="I44" i="5"/>
  <c r="H44" i="5"/>
  <c r="G44" i="5"/>
  <c r="F44" i="5"/>
  <c r="E44" i="5"/>
  <c r="D44" i="5"/>
  <c r="C44" i="5"/>
  <c r="N43" i="5"/>
  <c r="M43" i="5"/>
  <c r="L43" i="5"/>
  <c r="K43" i="5"/>
  <c r="J43" i="5"/>
  <c r="I43" i="5"/>
  <c r="H43" i="5"/>
  <c r="G43" i="5"/>
  <c r="F43" i="5"/>
  <c r="E43" i="5"/>
  <c r="D43" i="5"/>
  <c r="C43" i="5"/>
  <c r="N42" i="5"/>
  <c r="M42" i="5"/>
  <c r="L42" i="5"/>
  <c r="K42" i="5"/>
  <c r="J42" i="5"/>
  <c r="I42" i="5"/>
  <c r="H42" i="5"/>
  <c r="G42" i="5"/>
  <c r="F42" i="5"/>
  <c r="E42" i="5"/>
  <c r="D42" i="5"/>
  <c r="C42" i="5"/>
  <c r="N40" i="5"/>
  <c r="M40" i="5"/>
  <c r="L40" i="5"/>
  <c r="K40" i="5"/>
  <c r="J40" i="5"/>
  <c r="I40" i="5"/>
  <c r="H40" i="5"/>
  <c r="G40" i="5"/>
  <c r="F40" i="5"/>
  <c r="E40" i="5"/>
  <c r="D40" i="5"/>
  <c r="C40" i="5"/>
  <c r="B38" i="5"/>
  <c r="B37" i="5"/>
  <c r="B36" i="5"/>
  <c r="B30" i="5"/>
  <c r="B28" i="5"/>
  <c r="D21" i="5"/>
  <c r="C21" i="5"/>
  <c r="B21" i="5"/>
  <c r="D20" i="5"/>
  <c r="C20" i="5"/>
  <c r="B20" i="5"/>
  <c r="D19" i="5"/>
  <c r="C19" i="5"/>
  <c r="B19" i="5"/>
  <c r="P50" i="4"/>
  <c r="N50" i="4"/>
  <c r="M50" i="4"/>
  <c r="L50" i="4"/>
  <c r="K50" i="4"/>
  <c r="H50" i="4"/>
  <c r="G50" i="4"/>
  <c r="F50" i="4"/>
  <c r="E50" i="4"/>
  <c r="D50" i="4"/>
  <c r="C50" i="4"/>
  <c r="O45" i="4"/>
  <c r="P43" i="4"/>
  <c r="O43" i="4"/>
  <c r="N43" i="4"/>
  <c r="M43" i="4"/>
  <c r="L43" i="4"/>
  <c r="K43" i="4"/>
  <c r="J43" i="4"/>
  <c r="H43" i="4"/>
  <c r="G43" i="4"/>
  <c r="F43" i="4"/>
  <c r="E43" i="4"/>
  <c r="D43" i="4"/>
  <c r="C43" i="4"/>
  <c r="B37" i="4"/>
  <c r="B35" i="4"/>
  <c r="B26" i="4"/>
  <c r="B25" i="4"/>
  <c r="B24" i="4"/>
  <c r="J46" i="4"/>
  <c r="B31" i="1"/>
  <c r="B15" i="1"/>
  <c r="B5" i="1"/>
  <c r="H48" i="29" l="1"/>
  <c r="H46" i="29"/>
  <c r="H51" i="29" s="1"/>
  <c r="I44" i="29"/>
  <c r="H49" i="29"/>
  <c r="G51" i="29"/>
  <c r="H54" i="29"/>
  <c r="H47" i="29"/>
  <c r="I45" i="29"/>
  <c r="H48" i="28"/>
  <c r="H46" i="28"/>
  <c r="I44" i="28"/>
  <c r="H49" i="28"/>
  <c r="H54" i="28"/>
  <c r="I45" i="28"/>
  <c r="H54" i="27"/>
  <c r="H47" i="27"/>
  <c r="H51" i="27" s="1"/>
  <c r="I45" i="27"/>
  <c r="H48" i="27"/>
  <c r="H46" i="27"/>
  <c r="I44" i="27"/>
  <c r="H49" i="27"/>
  <c r="G47" i="26"/>
  <c r="G51" i="26" s="1"/>
  <c r="H48" i="26"/>
  <c r="H46" i="26"/>
  <c r="I44" i="26"/>
  <c r="H49" i="26"/>
  <c r="I54" i="26"/>
  <c r="K45" i="26"/>
  <c r="F51" i="25"/>
  <c r="I54" i="25"/>
  <c r="K45" i="25"/>
  <c r="I44" i="25"/>
  <c r="H48" i="25"/>
  <c r="H46" i="25"/>
  <c r="H49" i="25"/>
  <c r="G47" i="25"/>
  <c r="H53" i="49"/>
  <c r="H46" i="49"/>
  <c r="H50" i="49" s="1"/>
  <c r="I44" i="49"/>
  <c r="H45" i="49"/>
  <c r="H48" i="49"/>
  <c r="H47" i="49"/>
  <c r="I43" i="49"/>
  <c r="G46" i="49"/>
  <c r="G46" i="48"/>
  <c r="G50" i="48"/>
  <c r="I53" i="48"/>
  <c r="K44" i="48"/>
  <c r="H45" i="48"/>
  <c r="I43" i="48"/>
  <c r="H47" i="48"/>
  <c r="H48" i="48"/>
  <c r="H53" i="47"/>
  <c r="I44" i="47"/>
  <c r="G46" i="47"/>
  <c r="H47" i="47"/>
  <c r="H45" i="47"/>
  <c r="H48" i="47"/>
  <c r="I43" i="47"/>
  <c r="H53" i="46"/>
  <c r="H46" i="46"/>
  <c r="H50" i="46" s="1"/>
  <c r="I44" i="46"/>
  <c r="H47" i="46"/>
  <c r="H45" i="46"/>
  <c r="I43" i="46"/>
  <c r="H48" i="46"/>
  <c r="G46" i="46"/>
  <c r="H47" i="45"/>
  <c r="H45" i="45"/>
  <c r="I43" i="45"/>
  <c r="H48" i="45"/>
  <c r="H53" i="45"/>
  <c r="I44" i="45"/>
  <c r="G50" i="45"/>
  <c r="J45" i="19"/>
  <c r="I45" i="19"/>
  <c r="I51" i="19" s="1"/>
  <c r="H54" i="19"/>
  <c r="G48" i="19"/>
  <c r="G46" i="19"/>
  <c r="G49" i="19"/>
  <c r="H44" i="19"/>
  <c r="F47" i="19"/>
  <c r="F51" i="19"/>
  <c r="G48" i="18"/>
  <c r="G46" i="18"/>
  <c r="G49" i="18"/>
  <c r="H44" i="18"/>
  <c r="J45" i="18"/>
  <c r="I45" i="18"/>
  <c r="I51" i="18" s="1"/>
  <c r="H54" i="18"/>
  <c r="F51" i="18"/>
  <c r="F47" i="18"/>
  <c r="F47" i="17"/>
  <c r="F51" i="17" s="1"/>
  <c r="G49" i="17"/>
  <c r="G48" i="17"/>
  <c r="G46" i="17"/>
  <c r="H44" i="17"/>
  <c r="J45" i="17"/>
  <c r="I45" i="17"/>
  <c r="I51" i="17" s="1"/>
  <c r="H54" i="17"/>
  <c r="J45" i="16"/>
  <c r="I45" i="16"/>
  <c r="I51" i="16" s="1"/>
  <c r="H54" i="16"/>
  <c r="G48" i="16"/>
  <c r="G46" i="16"/>
  <c r="G49" i="16"/>
  <c r="H44" i="16"/>
  <c r="F47" i="16"/>
  <c r="F51" i="16"/>
  <c r="J45" i="15"/>
  <c r="I45" i="15"/>
  <c r="H54" i="15"/>
  <c r="F47" i="15"/>
  <c r="F51" i="15" s="1"/>
  <c r="E51" i="15"/>
  <c r="G46" i="15"/>
  <c r="G49" i="15"/>
  <c r="H44" i="15"/>
  <c r="G48" i="15"/>
  <c r="B22" i="9"/>
  <c r="B23" i="8"/>
  <c r="B23" i="9"/>
  <c r="B24" i="8"/>
  <c r="B31" i="7"/>
  <c r="B27" i="8"/>
  <c r="G37" i="7"/>
  <c r="G43" i="7" s="1"/>
  <c r="B36" i="6"/>
  <c r="B35" i="6"/>
  <c r="C65" i="14"/>
  <c r="D48" i="14"/>
  <c r="H39" i="5"/>
  <c r="D43" i="12"/>
  <c r="C64" i="12"/>
  <c r="F64" i="12"/>
  <c r="B41" i="7"/>
  <c r="B42" i="5"/>
  <c r="B44" i="5"/>
  <c r="B27" i="7"/>
  <c r="C8" i="14"/>
  <c r="B41" i="13"/>
  <c r="C33" i="12"/>
  <c r="F78" i="12"/>
  <c r="J37" i="7"/>
  <c r="J43" i="7" s="1"/>
  <c r="D65" i="12"/>
  <c r="D35" i="14"/>
  <c r="C9" i="12"/>
  <c r="C20" i="12"/>
  <c r="F20" i="12"/>
  <c r="G20" i="12"/>
  <c r="D33" i="12"/>
  <c r="B50" i="4"/>
  <c r="K37" i="7"/>
  <c r="K43" i="7" s="1"/>
  <c r="F38" i="9"/>
  <c r="F42" i="9" s="1"/>
  <c r="N38" i="9"/>
  <c r="N42" i="9" s="1"/>
  <c r="D9" i="12"/>
  <c r="G19" i="12"/>
  <c r="G65" i="12"/>
  <c r="G44" i="12"/>
  <c r="D66" i="12"/>
  <c r="C19" i="12"/>
  <c r="F21" i="12"/>
  <c r="E33" i="12"/>
  <c r="B49" i="10"/>
  <c r="I32" i="11"/>
  <c r="B63" i="13"/>
  <c r="K39" i="5"/>
  <c r="G32" i="11"/>
  <c r="G37" i="11" s="1"/>
  <c r="F9" i="12"/>
  <c r="L39" i="5"/>
  <c r="L48" i="5" s="1"/>
  <c r="B38" i="7"/>
  <c r="B42" i="7"/>
  <c r="B40" i="9"/>
  <c r="D21" i="14"/>
  <c r="C44" i="4"/>
  <c r="C49" i="4" s="1"/>
  <c r="B29" i="5"/>
  <c r="B40" i="5"/>
  <c r="B41" i="9"/>
  <c r="K32" i="11"/>
  <c r="D21" i="12"/>
  <c r="E64" i="12"/>
  <c r="C78" i="12"/>
  <c r="D39" i="5"/>
  <c r="D48" i="5" s="1"/>
  <c r="C45" i="4"/>
  <c r="D45" i="4" s="1"/>
  <c r="E45" i="4" s="1"/>
  <c r="B43" i="5"/>
  <c r="B50" i="6"/>
  <c r="C37" i="7"/>
  <c r="C46" i="7" s="1"/>
  <c r="B40" i="7"/>
  <c r="N32" i="11"/>
  <c r="N33" i="11" s="1"/>
  <c r="N34" i="11" s="1"/>
  <c r="C46" i="13"/>
  <c r="C56" i="13"/>
  <c r="D75" i="13"/>
  <c r="E21" i="12"/>
  <c r="D78" i="12"/>
  <c r="B36" i="9"/>
  <c r="H38" i="9"/>
  <c r="H42" i="9" s="1"/>
  <c r="H45" i="9"/>
  <c r="C49" i="6"/>
  <c r="D44" i="6"/>
  <c r="C48" i="6"/>
  <c r="C46" i="6"/>
  <c r="H37" i="8"/>
  <c r="H34" i="8"/>
  <c r="H41" i="5"/>
  <c r="H45" i="5" s="1"/>
  <c r="H48" i="5"/>
  <c r="K48" i="5"/>
  <c r="K41" i="5"/>
  <c r="K45" i="5" s="1"/>
  <c r="B25" i="14"/>
  <c r="B39" i="6"/>
  <c r="I32" i="8"/>
  <c r="J45" i="9"/>
  <c r="E39" i="5"/>
  <c r="M39" i="5"/>
  <c r="B28" i="7"/>
  <c r="D37" i="7"/>
  <c r="L37" i="7"/>
  <c r="J32" i="8"/>
  <c r="C45" i="9"/>
  <c r="C38" i="9"/>
  <c r="C42" i="9" s="1"/>
  <c r="E44" i="10"/>
  <c r="E50" i="10" s="1"/>
  <c r="C44" i="10"/>
  <c r="O50" i="10"/>
  <c r="F39" i="5"/>
  <c r="N39" i="5"/>
  <c r="L41" i="5"/>
  <c r="L45" i="5" s="1"/>
  <c r="O51" i="6"/>
  <c r="E37" i="7"/>
  <c r="M37" i="7"/>
  <c r="C32" i="8"/>
  <c r="K32" i="8"/>
  <c r="L45" i="9"/>
  <c r="L38" i="9"/>
  <c r="L42" i="9" s="1"/>
  <c r="D38" i="9"/>
  <c r="D42" i="9" s="1"/>
  <c r="O47" i="4"/>
  <c r="O51" i="4" s="1"/>
  <c r="G39" i="5"/>
  <c r="C45" i="6"/>
  <c r="F37" i="7"/>
  <c r="N37" i="7"/>
  <c r="D32" i="8"/>
  <c r="L32" i="8"/>
  <c r="E38" i="9"/>
  <c r="E42" i="9" s="1"/>
  <c r="E45" i="9"/>
  <c r="M38" i="9"/>
  <c r="M42" i="9" s="1"/>
  <c r="C47" i="10"/>
  <c r="D43" i="10"/>
  <c r="C48" i="10"/>
  <c r="C45" i="10"/>
  <c r="C29" i="13"/>
  <c r="K46" i="7"/>
  <c r="E32" i="8"/>
  <c r="M32" i="8"/>
  <c r="J38" i="9"/>
  <c r="J42" i="9" s="1"/>
  <c r="I39" i="5"/>
  <c r="E45" i="6"/>
  <c r="E51" i="6" s="1"/>
  <c r="H37" i="7"/>
  <c r="F32" i="8"/>
  <c r="N32" i="8"/>
  <c r="B37" i="9"/>
  <c r="B39" i="9"/>
  <c r="F45" i="9"/>
  <c r="C7" i="13"/>
  <c r="B21" i="13"/>
  <c r="B23" i="11"/>
  <c r="B34" i="10"/>
  <c r="J39" i="5"/>
  <c r="I37" i="7"/>
  <c r="G32" i="8"/>
  <c r="B24" i="11"/>
  <c r="B35" i="10"/>
  <c r="B36" i="4"/>
  <c r="C39" i="5"/>
  <c r="I45" i="9"/>
  <c r="I38" i="9"/>
  <c r="I42" i="9" s="1"/>
  <c r="N45" i="9"/>
  <c r="M37" i="11"/>
  <c r="M33" i="11"/>
  <c r="M34" i="11" s="1"/>
  <c r="G33" i="11"/>
  <c r="G34" i="11" s="1"/>
  <c r="G38" i="9"/>
  <c r="G42" i="9" s="1"/>
  <c r="M45" i="9"/>
  <c r="I33" i="11"/>
  <c r="I34" i="11" s="1"/>
  <c r="F37" i="11"/>
  <c r="D73" i="14"/>
  <c r="C73" i="14"/>
  <c r="D75" i="14"/>
  <c r="B73" i="14"/>
  <c r="C75" i="14"/>
  <c r="D72" i="14"/>
  <c r="B75" i="14"/>
  <c r="C72" i="14"/>
  <c r="B72" i="14"/>
  <c r="B5" i="13"/>
  <c r="D7" i="13"/>
  <c r="B16" i="13"/>
  <c r="D18" i="13"/>
  <c r="C21" i="13"/>
  <c r="B27" i="13"/>
  <c r="D29" i="13"/>
  <c r="C35" i="13"/>
  <c r="B38" i="13"/>
  <c r="B53" i="13"/>
  <c r="D62" i="13"/>
  <c r="D7" i="14"/>
  <c r="D11" i="14"/>
  <c r="C19" i="14"/>
  <c r="D27" i="14"/>
  <c r="C38" i="14"/>
  <c r="C54" i="14"/>
  <c r="B68" i="14"/>
  <c r="C58" i="13"/>
  <c r="D55" i="13"/>
  <c r="B55" i="13"/>
  <c r="C52" i="13"/>
  <c r="C5" i="13"/>
  <c r="B8" i="13"/>
  <c r="C16" i="13"/>
  <c r="B19" i="13"/>
  <c r="D21" i="13"/>
  <c r="C27" i="13"/>
  <c r="D35" i="13"/>
  <c r="C38" i="13"/>
  <c r="C41" i="13"/>
  <c r="C53" i="13"/>
  <c r="D56" i="13"/>
  <c r="B8" i="14"/>
  <c r="D15" i="14"/>
  <c r="C29" i="14"/>
  <c r="D38" i="14"/>
  <c r="C55" i="14"/>
  <c r="G45" i="9"/>
  <c r="H32" i="11"/>
  <c r="C33" i="11"/>
  <c r="K33" i="11"/>
  <c r="K34" i="11" s="1"/>
  <c r="F34" i="11"/>
  <c r="C64" i="13"/>
  <c r="D66" i="13"/>
  <c r="B64" i="13"/>
  <c r="D68" i="13"/>
  <c r="B66" i="13"/>
  <c r="C63" i="13"/>
  <c r="D5" i="13"/>
  <c r="C8" i="13"/>
  <c r="B11" i="13"/>
  <c r="D16" i="13"/>
  <c r="C19" i="13"/>
  <c r="B25" i="13"/>
  <c r="D27" i="13"/>
  <c r="B36" i="13"/>
  <c r="D38" i="13"/>
  <c r="D41" i="13"/>
  <c r="D53" i="13"/>
  <c r="D63" i="13"/>
  <c r="B68" i="13"/>
  <c r="B16" i="14"/>
  <c r="B21" i="14"/>
  <c r="I37" i="11"/>
  <c r="D9" i="14"/>
  <c r="B7" i="14"/>
  <c r="C9" i="14"/>
  <c r="D6" i="14"/>
  <c r="C11" i="14"/>
  <c r="D8" i="14"/>
  <c r="B6" i="14"/>
  <c r="C75" i="13"/>
  <c r="D72" i="13"/>
  <c r="B75" i="13"/>
  <c r="C72" i="13"/>
  <c r="B6" i="13"/>
  <c r="D8" i="13"/>
  <c r="C11" i="13"/>
  <c r="B17" i="13"/>
  <c r="D19" i="13"/>
  <c r="C25" i="13"/>
  <c r="B28" i="13"/>
  <c r="C36" i="13"/>
  <c r="B39" i="13"/>
  <c r="B45" i="13"/>
  <c r="B48" i="13"/>
  <c r="B54" i="13"/>
  <c r="D64" i="13"/>
  <c r="C68" i="13"/>
  <c r="B5" i="14"/>
  <c r="B9" i="14"/>
  <c r="C16" i="14"/>
  <c r="C41" i="14"/>
  <c r="K38" i="9"/>
  <c r="K42" i="9" s="1"/>
  <c r="J32" i="11"/>
  <c r="B18" i="14"/>
  <c r="C15" i="14"/>
  <c r="D17" i="14"/>
  <c r="B15" i="14"/>
  <c r="D19" i="14"/>
  <c r="B17" i="14"/>
  <c r="C21" i="14"/>
  <c r="D18" i="14"/>
  <c r="C6" i="13"/>
  <c r="B9" i="13"/>
  <c r="D11" i="13"/>
  <c r="C17" i="13"/>
  <c r="D25" i="13"/>
  <c r="C28" i="13"/>
  <c r="B31" i="13"/>
  <c r="D36" i="13"/>
  <c r="C39" i="13"/>
  <c r="C45" i="13"/>
  <c r="C48" i="13"/>
  <c r="C54" i="13"/>
  <c r="B58" i="13"/>
  <c r="B65" i="13"/>
  <c r="B72" i="13"/>
  <c r="C5" i="14"/>
  <c r="D16" i="14"/>
  <c r="B35" i="14"/>
  <c r="D62" i="14"/>
  <c r="C37" i="11"/>
  <c r="K37" i="11"/>
  <c r="D31" i="14"/>
  <c r="B29" i="14"/>
  <c r="C26" i="14"/>
  <c r="C31" i="14"/>
  <c r="D28" i="14"/>
  <c r="B26" i="14"/>
  <c r="B31" i="14"/>
  <c r="C28" i="14"/>
  <c r="B28" i="14"/>
  <c r="C25" i="14"/>
  <c r="D29" i="14"/>
  <c r="B27" i="14"/>
  <c r="D6" i="13"/>
  <c r="C9" i="13"/>
  <c r="B15" i="13"/>
  <c r="D17" i="13"/>
  <c r="B26" i="13"/>
  <c r="D28" i="13"/>
  <c r="C31" i="13"/>
  <c r="B37" i="13"/>
  <c r="D39" i="13"/>
  <c r="D45" i="13"/>
  <c r="D48" i="13"/>
  <c r="D54" i="13"/>
  <c r="D58" i="13"/>
  <c r="C65" i="13"/>
  <c r="B73" i="13"/>
  <c r="D5" i="14"/>
  <c r="C17" i="14"/>
  <c r="D25" i="14"/>
  <c r="D63" i="14"/>
  <c r="D32" i="11"/>
  <c r="L32" i="11"/>
  <c r="C37" i="14"/>
  <c r="D39" i="14"/>
  <c r="B37" i="14"/>
  <c r="C39" i="14"/>
  <c r="D36" i="14"/>
  <c r="D41" i="14"/>
  <c r="B39" i="14"/>
  <c r="C36" i="14"/>
  <c r="B41" i="14"/>
  <c r="B38" i="14"/>
  <c r="C35" i="14"/>
  <c r="D56" i="14"/>
  <c r="B54" i="14"/>
  <c r="C56" i="14"/>
  <c r="D53" i="14"/>
  <c r="D58" i="14"/>
  <c r="B56" i="14"/>
  <c r="C53" i="14"/>
  <c r="C58" i="14"/>
  <c r="D55" i="14"/>
  <c r="B53" i="14"/>
  <c r="B55" i="14"/>
  <c r="C52" i="14"/>
  <c r="D54" i="14"/>
  <c r="B52" i="14"/>
  <c r="B7" i="13"/>
  <c r="D9" i="13"/>
  <c r="C15" i="13"/>
  <c r="B18" i="13"/>
  <c r="C26" i="13"/>
  <c r="B29" i="13"/>
  <c r="D31" i="13"/>
  <c r="C37" i="13"/>
  <c r="B46" i="13"/>
  <c r="B52" i="13"/>
  <c r="C55" i="13"/>
  <c r="B62" i="13"/>
  <c r="D65" i="13"/>
  <c r="C73" i="13"/>
  <c r="C6" i="14"/>
  <c r="C18" i="14"/>
  <c r="D26" i="14"/>
  <c r="B36" i="14"/>
  <c r="E32" i="11"/>
  <c r="C48" i="14"/>
  <c r="D45" i="14"/>
  <c r="B48" i="14"/>
  <c r="C45" i="14"/>
  <c r="B45" i="14"/>
  <c r="D46" i="13"/>
  <c r="D46" i="14"/>
  <c r="C46" i="14"/>
  <c r="B65" i="14"/>
  <c r="C62" i="14"/>
  <c r="D64" i="14"/>
  <c r="B62" i="14"/>
  <c r="C64" i="14"/>
  <c r="D66" i="14"/>
  <c r="B64" i="14"/>
  <c r="D68" i="14"/>
  <c r="B66" i="14"/>
  <c r="C63" i="14"/>
  <c r="C68" i="14"/>
  <c r="D65" i="14"/>
  <c r="B63" i="14"/>
  <c r="D15" i="13"/>
  <c r="C18" i="13"/>
  <c r="D26" i="13"/>
  <c r="B35" i="13"/>
  <c r="D37" i="13"/>
  <c r="D52" i="13"/>
  <c r="B56" i="13"/>
  <c r="C62" i="13"/>
  <c r="C66" i="13"/>
  <c r="D73" i="13"/>
  <c r="C7" i="14"/>
  <c r="B11" i="14"/>
  <c r="B19" i="14"/>
  <c r="C27" i="14"/>
  <c r="D37" i="14"/>
  <c r="D52" i="14"/>
  <c r="C66" i="14"/>
  <c r="E20" i="12"/>
  <c r="C21" i="12"/>
  <c r="E9" i="12"/>
  <c r="D20" i="12"/>
  <c r="G21" i="12"/>
  <c r="E19" i="12"/>
  <c r="F19" i="12"/>
  <c r="F33" i="12"/>
  <c r="G43" i="12"/>
  <c r="C43" i="12"/>
  <c r="E43" i="12"/>
  <c r="E45" i="12"/>
  <c r="G45" i="12"/>
  <c r="D44" i="12"/>
  <c r="F43" i="12"/>
  <c r="C45" i="12"/>
  <c r="E44" i="12"/>
  <c r="F45" i="12"/>
  <c r="D62" i="12"/>
  <c r="G66" i="12"/>
  <c r="C66" i="12"/>
  <c r="G64" i="12"/>
  <c r="C65" i="12"/>
  <c r="F65" i="12"/>
  <c r="F66" i="12"/>
  <c r="G78" i="12"/>
  <c r="D64" i="12"/>
  <c r="E65" i="12"/>
  <c r="E78" i="12"/>
  <c r="I48" i="29" l="1"/>
  <c r="I46" i="29"/>
  <c r="B46" i="29" s="1"/>
  <c r="K44" i="29"/>
  <c r="I49" i="29"/>
  <c r="I51" i="29"/>
  <c r="I54" i="29"/>
  <c r="I47" i="29"/>
  <c r="K45" i="29"/>
  <c r="I48" i="28"/>
  <c r="I46" i="28"/>
  <c r="I47" i="28" s="1"/>
  <c r="K44" i="28"/>
  <c r="I49" i="28"/>
  <c r="B46" i="28"/>
  <c r="I54" i="28"/>
  <c r="K45" i="28"/>
  <c r="H47" i="28"/>
  <c r="H51" i="28" s="1"/>
  <c r="I54" i="27"/>
  <c r="K45" i="27"/>
  <c r="I48" i="27"/>
  <c r="I49" i="27"/>
  <c r="I46" i="27"/>
  <c r="B46" i="27" s="1"/>
  <c r="K44" i="27"/>
  <c r="I48" i="26"/>
  <c r="I46" i="26"/>
  <c r="K44" i="26"/>
  <c r="I49" i="26"/>
  <c r="H47" i="26"/>
  <c r="H51" i="26"/>
  <c r="K54" i="26"/>
  <c r="K47" i="26"/>
  <c r="L45" i="26"/>
  <c r="K54" i="25"/>
  <c r="K47" i="25"/>
  <c r="L45" i="25"/>
  <c r="G51" i="25"/>
  <c r="H51" i="25"/>
  <c r="H47" i="25"/>
  <c r="I48" i="25"/>
  <c r="I46" i="25"/>
  <c r="K44" i="25"/>
  <c r="I49" i="25"/>
  <c r="B33" i="12"/>
  <c r="I46" i="49"/>
  <c r="K44" i="49"/>
  <c r="I53" i="49"/>
  <c r="K43" i="49"/>
  <c r="I47" i="49"/>
  <c r="I48" i="49"/>
  <c r="I45" i="49"/>
  <c r="I50" i="49" s="1"/>
  <c r="G50" i="49"/>
  <c r="K53" i="48"/>
  <c r="L44" i="48"/>
  <c r="K43" i="48"/>
  <c r="I47" i="48"/>
  <c r="I45" i="48"/>
  <c r="I48" i="48"/>
  <c r="H46" i="48"/>
  <c r="H50" i="48" s="1"/>
  <c r="I53" i="47"/>
  <c r="I46" i="47"/>
  <c r="I50" i="47" s="1"/>
  <c r="K44" i="47"/>
  <c r="H46" i="47"/>
  <c r="H50" i="47" s="1"/>
  <c r="I47" i="47"/>
  <c r="I45" i="47"/>
  <c r="I48" i="47"/>
  <c r="K43" i="47"/>
  <c r="G50" i="47"/>
  <c r="K44" i="46"/>
  <c r="I53" i="46"/>
  <c r="I46" i="46"/>
  <c r="G50" i="46"/>
  <c r="I47" i="46"/>
  <c r="I45" i="46"/>
  <c r="I50" i="46" s="1"/>
  <c r="I48" i="46"/>
  <c r="K43" i="46"/>
  <c r="I47" i="45"/>
  <c r="I48" i="45"/>
  <c r="I45" i="45"/>
  <c r="K43" i="45"/>
  <c r="I53" i="45"/>
  <c r="I46" i="45"/>
  <c r="I50" i="45" s="1"/>
  <c r="K44" i="45"/>
  <c r="H46" i="45"/>
  <c r="H50" i="45" s="1"/>
  <c r="G47" i="19"/>
  <c r="G51" i="19"/>
  <c r="H48" i="19"/>
  <c r="K44" i="19"/>
  <c r="H46" i="19"/>
  <c r="H49" i="19"/>
  <c r="K45" i="19"/>
  <c r="J47" i="19"/>
  <c r="J51" i="19" s="1"/>
  <c r="K45" i="18"/>
  <c r="J47" i="18"/>
  <c r="J51" i="18" s="1"/>
  <c r="H48" i="18"/>
  <c r="H46" i="18"/>
  <c r="H49" i="18"/>
  <c r="K44" i="18"/>
  <c r="G47" i="18"/>
  <c r="G51" i="18"/>
  <c r="H48" i="17"/>
  <c r="K44" i="17"/>
  <c r="H46" i="17"/>
  <c r="H49" i="17"/>
  <c r="G47" i="17"/>
  <c r="G51" i="17" s="1"/>
  <c r="K45" i="17"/>
  <c r="J51" i="17"/>
  <c r="J47" i="17"/>
  <c r="G47" i="16"/>
  <c r="G51" i="16" s="1"/>
  <c r="H48" i="16"/>
  <c r="H46" i="16"/>
  <c r="H49" i="16"/>
  <c r="K44" i="16"/>
  <c r="K45" i="16"/>
  <c r="J47" i="16"/>
  <c r="J51" i="16" s="1"/>
  <c r="H48" i="15"/>
  <c r="H46" i="15"/>
  <c r="H49" i="15"/>
  <c r="K44" i="15"/>
  <c r="G47" i="15"/>
  <c r="G51" i="15"/>
  <c r="I51" i="15"/>
  <c r="K45" i="15"/>
  <c r="J47" i="15"/>
  <c r="J51" i="15" s="1"/>
  <c r="B9" i="12"/>
  <c r="J46" i="7"/>
  <c r="G46" i="7"/>
  <c r="C43" i="7"/>
  <c r="C54" i="4"/>
  <c r="B67" i="13"/>
  <c r="D57" i="13"/>
  <c r="D44" i="4"/>
  <c r="D48" i="4" s="1"/>
  <c r="C48" i="4"/>
  <c r="C47" i="13"/>
  <c r="D20" i="13"/>
  <c r="B40" i="13"/>
  <c r="B20" i="12"/>
  <c r="D41" i="5"/>
  <c r="D45" i="5" s="1"/>
  <c r="C40" i="14"/>
  <c r="B64" i="12"/>
  <c r="C47" i="14"/>
  <c r="B19" i="12"/>
  <c r="D40" i="14"/>
  <c r="C74" i="14"/>
  <c r="N37" i="11"/>
  <c r="C46" i="4"/>
  <c r="C47" i="4" s="1"/>
  <c r="B78" i="12"/>
  <c r="E68" i="12"/>
  <c r="F68" i="12"/>
  <c r="C68" i="12"/>
  <c r="D57" i="14"/>
  <c r="D74" i="14"/>
  <c r="F53" i="12"/>
  <c r="G89" i="12"/>
  <c r="B32" i="11"/>
  <c r="D54" i="4"/>
  <c r="E53" i="12"/>
  <c r="D47" i="14"/>
  <c r="D10" i="14"/>
  <c r="G68" i="12"/>
  <c r="E62" i="12"/>
  <c r="F63" i="12"/>
  <c r="B57" i="13"/>
  <c r="B20" i="13"/>
  <c r="D40" i="13"/>
  <c r="C40" i="13"/>
  <c r="B74" i="14"/>
  <c r="G37" i="8"/>
  <c r="G34" i="8"/>
  <c r="N37" i="8"/>
  <c r="N34" i="8"/>
  <c r="M37" i="8"/>
  <c r="M34" i="8"/>
  <c r="G48" i="5"/>
  <c r="G41" i="5"/>
  <c r="G45" i="5" s="1"/>
  <c r="M46" i="7"/>
  <c r="M43" i="7"/>
  <c r="M48" i="5"/>
  <c r="M41" i="5"/>
  <c r="M45" i="5" s="1"/>
  <c r="F45" i="4"/>
  <c r="E54" i="4"/>
  <c r="C10" i="14"/>
  <c r="J37" i="11"/>
  <c r="J33" i="11"/>
  <c r="J34" i="11" s="1"/>
  <c r="C74" i="13"/>
  <c r="F37" i="8"/>
  <c r="F34" i="8"/>
  <c r="E37" i="8"/>
  <c r="E33" i="8"/>
  <c r="E34" i="8" s="1"/>
  <c r="E46" i="7"/>
  <c r="E39" i="7"/>
  <c r="E43" i="7" s="1"/>
  <c r="E48" i="5"/>
  <c r="E41" i="5"/>
  <c r="E45" i="5" s="1"/>
  <c r="D30" i="14"/>
  <c r="G63" i="12"/>
  <c r="C62" i="12"/>
  <c r="C67" i="13"/>
  <c r="B57" i="14"/>
  <c r="B74" i="13"/>
  <c r="B10" i="14"/>
  <c r="B30" i="13"/>
  <c r="H33" i="11"/>
  <c r="H34" i="11" s="1"/>
  <c r="H37" i="11"/>
  <c r="D20" i="14"/>
  <c r="I46" i="7"/>
  <c r="I43" i="7"/>
  <c r="H43" i="7"/>
  <c r="H46" i="7"/>
  <c r="L37" i="8"/>
  <c r="L34" i="8"/>
  <c r="B38" i="9"/>
  <c r="B42" i="9" s="1"/>
  <c r="B43" i="9" s="1"/>
  <c r="C63" i="12"/>
  <c r="D47" i="13"/>
  <c r="F62" i="12"/>
  <c r="G62" i="12"/>
  <c r="B44" i="12"/>
  <c r="B67" i="14"/>
  <c r="L37" i="11"/>
  <c r="L33" i="11"/>
  <c r="L34" i="11" s="1"/>
  <c r="C30" i="13"/>
  <c r="D74" i="13"/>
  <c r="B39" i="5"/>
  <c r="C48" i="5"/>
  <c r="C41" i="5"/>
  <c r="J41" i="5"/>
  <c r="J45" i="5" s="1"/>
  <c r="J48" i="5"/>
  <c r="C34" i="11"/>
  <c r="D47" i="10"/>
  <c r="D45" i="10"/>
  <c r="D48" i="10"/>
  <c r="F43" i="10"/>
  <c r="D37" i="8"/>
  <c r="D33" i="8"/>
  <c r="D34" i="8" s="1"/>
  <c r="K34" i="8"/>
  <c r="K37" i="8"/>
  <c r="B45" i="9"/>
  <c r="B30" i="14"/>
  <c r="D49" i="6"/>
  <c r="D48" i="6"/>
  <c r="D46" i="6"/>
  <c r="F44" i="6"/>
  <c r="G87" i="12"/>
  <c r="B65" i="12"/>
  <c r="E63" i="12"/>
  <c r="E56" i="12"/>
  <c r="C57" i="14"/>
  <c r="D37" i="11"/>
  <c r="D33" i="11"/>
  <c r="D30" i="13"/>
  <c r="I41" i="5"/>
  <c r="I45" i="5" s="1"/>
  <c r="I48" i="5"/>
  <c r="C33" i="8"/>
  <c r="C34" i="8" s="1"/>
  <c r="C37" i="8"/>
  <c r="B32" i="8"/>
  <c r="J34" i="8"/>
  <c r="J37" i="8"/>
  <c r="C67" i="14"/>
  <c r="C30" i="14"/>
  <c r="B20" i="14"/>
  <c r="D67" i="13"/>
  <c r="N46" i="7"/>
  <c r="N43" i="7"/>
  <c r="N48" i="5"/>
  <c r="N41" i="5"/>
  <c r="N45" i="5" s="1"/>
  <c r="L46" i="7"/>
  <c r="L43" i="7"/>
  <c r="G86" i="12"/>
  <c r="D68" i="12"/>
  <c r="B66" i="12"/>
  <c r="D67" i="14"/>
  <c r="C10" i="13"/>
  <c r="F46" i="7"/>
  <c r="F43" i="7"/>
  <c r="F48" i="5"/>
  <c r="F41" i="5"/>
  <c r="F45" i="5" s="1"/>
  <c r="C46" i="10"/>
  <c r="C50" i="10" s="1"/>
  <c r="D44" i="10"/>
  <c r="C53" i="10"/>
  <c r="D46" i="7"/>
  <c r="D39" i="7"/>
  <c r="D43" i="7" s="1"/>
  <c r="B37" i="7"/>
  <c r="B45" i="12"/>
  <c r="B43" i="12"/>
  <c r="B21" i="12"/>
  <c r="E37" i="11"/>
  <c r="E33" i="11"/>
  <c r="E34" i="11" s="1"/>
  <c r="C20" i="13"/>
  <c r="B40" i="14"/>
  <c r="C20" i="14"/>
  <c r="B47" i="13"/>
  <c r="D10" i="13"/>
  <c r="C57" i="13"/>
  <c r="B10" i="13"/>
  <c r="C54" i="6"/>
  <c r="C47" i="6"/>
  <c r="C51" i="6" s="1"/>
  <c r="D45" i="6"/>
  <c r="I34" i="8"/>
  <c r="I37" i="8"/>
  <c r="K48" i="29" l="1"/>
  <c r="L44" i="29"/>
  <c r="K49" i="29"/>
  <c r="K54" i="29"/>
  <c r="K47" i="29"/>
  <c r="K51" i="29" s="1"/>
  <c r="L45" i="29"/>
  <c r="K48" i="28"/>
  <c r="L44" i="28"/>
  <c r="K49" i="28"/>
  <c r="I51" i="28"/>
  <c r="K54" i="28"/>
  <c r="K47" i="28"/>
  <c r="K51" i="28" s="1"/>
  <c r="L45" i="28"/>
  <c r="K47" i="27"/>
  <c r="K54" i="27"/>
  <c r="L45" i="27"/>
  <c r="I47" i="27"/>
  <c r="I51" i="27" s="1"/>
  <c r="K48" i="27"/>
  <c r="K51" i="27" s="1"/>
  <c r="L44" i="27"/>
  <c r="K49" i="27"/>
  <c r="K48" i="26"/>
  <c r="L44" i="26"/>
  <c r="K49" i="26"/>
  <c r="L54" i="26"/>
  <c r="L47" i="26"/>
  <c r="M45" i="26"/>
  <c r="I47" i="26"/>
  <c r="B46" i="26"/>
  <c r="I51" i="26"/>
  <c r="M45" i="25"/>
  <c r="L47" i="25"/>
  <c r="L54" i="25"/>
  <c r="I51" i="25"/>
  <c r="I47" i="25"/>
  <c r="K48" i="25"/>
  <c r="K51" i="25" s="1"/>
  <c r="K49" i="25"/>
  <c r="L44" i="25"/>
  <c r="B46" i="25"/>
  <c r="K47" i="49"/>
  <c r="K45" i="49"/>
  <c r="L43" i="49"/>
  <c r="K48" i="49"/>
  <c r="K53" i="49"/>
  <c r="K46" i="49"/>
  <c r="L44" i="49"/>
  <c r="I46" i="48"/>
  <c r="I50" i="48" s="1"/>
  <c r="L53" i="48"/>
  <c r="M44" i="48"/>
  <c r="K47" i="48"/>
  <c r="K45" i="48"/>
  <c r="L43" i="48"/>
  <c r="K48" i="48"/>
  <c r="K46" i="47"/>
  <c r="K53" i="47"/>
  <c r="L44" i="47"/>
  <c r="K47" i="47"/>
  <c r="K50" i="47" s="1"/>
  <c r="K45" i="47"/>
  <c r="L43" i="47"/>
  <c r="K48" i="47"/>
  <c r="K47" i="46"/>
  <c r="K45" i="46"/>
  <c r="L43" i="46"/>
  <c r="K48" i="46"/>
  <c r="K46" i="46"/>
  <c r="K50" i="46"/>
  <c r="K53" i="46"/>
  <c r="L44" i="46"/>
  <c r="K47" i="45"/>
  <c r="K45" i="45"/>
  <c r="K46" i="45" s="1"/>
  <c r="L43" i="45"/>
  <c r="K48" i="45"/>
  <c r="L44" i="45"/>
  <c r="K53" i="45"/>
  <c r="H47" i="19"/>
  <c r="H51" i="19"/>
  <c r="K48" i="19"/>
  <c r="K46" i="19"/>
  <c r="N44" i="19"/>
  <c r="K49" i="19"/>
  <c r="L44" i="19"/>
  <c r="L45" i="19"/>
  <c r="K54" i="19"/>
  <c r="K48" i="18"/>
  <c r="K46" i="18"/>
  <c r="N44" i="18"/>
  <c r="K49" i="18"/>
  <c r="L44" i="18"/>
  <c r="H47" i="18"/>
  <c r="H51" i="18" s="1"/>
  <c r="K47" i="18"/>
  <c r="K51" i="18" s="1"/>
  <c r="L45" i="18"/>
  <c r="K54" i="18"/>
  <c r="L45" i="17"/>
  <c r="K47" i="17"/>
  <c r="K54" i="17"/>
  <c r="H47" i="17"/>
  <c r="H51" i="17" s="1"/>
  <c r="K48" i="17"/>
  <c r="K46" i="17"/>
  <c r="K51" i="17" s="1"/>
  <c r="K49" i="17"/>
  <c r="L44" i="17"/>
  <c r="N44" i="17"/>
  <c r="K48" i="16"/>
  <c r="K46" i="16"/>
  <c r="K51" i="16" s="1"/>
  <c r="K49" i="16"/>
  <c r="L44" i="16"/>
  <c r="N44" i="16"/>
  <c r="H47" i="16"/>
  <c r="H51" i="16" s="1"/>
  <c r="K47" i="16"/>
  <c r="L45" i="16"/>
  <c r="K54" i="16"/>
  <c r="K48" i="15"/>
  <c r="N44" i="15"/>
  <c r="K46" i="15"/>
  <c r="K49" i="15"/>
  <c r="L44" i="15"/>
  <c r="K47" i="15"/>
  <c r="L45" i="15"/>
  <c r="K51" i="15"/>
  <c r="K54" i="15"/>
  <c r="H47" i="15"/>
  <c r="H51" i="15"/>
  <c r="D49" i="4"/>
  <c r="D46" i="4"/>
  <c r="E44" i="4"/>
  <c r="G88" i="12"/>
  <c r="B68" i="12"/>
  <c r="G67" i="12"/>
  <c r="F56" i="12"/>
  <c r="B46" i="7"/>
  <c r="D47" i="12"/>
  <c r="F67" i="12"/>
  <c r="D42" i="12"/>
  <c r="E54" i="12"/>
  <c r="E55" i="12" s="1"/>
  <c r="C47" i="12"/>
  <c r="B37" i="11"/>
  <c r="F54" i="12"/>
  <c r="F55" i="12" s="1"/>
  <c r="B33" i="11"/>
  <c r="B34" i="11" s="1"/>
  <c r="B39" i="7"/>
  <c r="B43" i="7" s="1"/>
  <c r="B44" i="7" s="1"/>
  <c r="D54" i="6"/>
  <c r="D47" i="6"/>
  <c r="D51" i="6" s="1"/>
  <c r="F45" i="6"/>
  <c r="G41" i="12"/>
  <c r="F47" i="10"/>
  <c r="F45" i="10"/>
  <c r="G43" i="10"/>
  <c r="F48" i="10"/>
  <c r="B41" i="5"/>
  <c r="B45" i="5" s="1"/>
  <c r="D17" i="12"/>
  <c r="G23" i="12"/>
  <c r="F17" i="12"/>
  <c r="F86" i="12"/>
  <c r="B37" i="8"/>
  <c r="G42" i="12"/>
  <c r="B48" i="5"/>
  <c r="D18" i="12"/>
  <c r="C89" i="12"/>
  <c r="D86" i="12"/>
  <c r="E46" i="4"/>
  <c r="E49" i="4"/>
  <c r="F44" i="4"/>
  <c r="E48" i="4"/>
  <c r="C53" i="12"/>
  <c r="F18" i="12"/>
  <c r="F89" i="12"/>
  <c r="D53" i="12"/>
  <c r="E41" i="12"/>
  <c r="G47" i="12"/>
  <c r="C45" i="5"/>
  <c r="D23" i="12"/>
  <c r="E86" i="12"/>
  <c r="D87" i="12"/>
  <c r="G53" i="12"/>
  <c r="C56" i="12"/>
  <c r="E23" i="12"/>
  <c r="D54" i="12"/>
  <c r="D46" i="10"/>
  <c r="D50" i="10" s="1"/>
  <c r="F44" i="10"/>
  <c r="D53" i="10"/>
  <c r="E42" i="12"/>
  <c r="B33" i="8"/>
  <c r="B34" i="8" s="1"/>
  <c r="B35" i="8" s="1"/>
  <c r="C17" i="12"/>
  <c r="E89" i="12"/>
  <c r="C87" i="12"/>
  <c r="D89" i="12"/>
  <c r="D47" i="4"/>
  <c r="D51" i="4" s="1"/>
  <c r="B62" i="12"/>
  <c r="C67" i="12"/>
  <c r="G54" i="12"/>
  <c r="C54" i="12"/>
  <c r="G45" i="4"/>
  <c r="F54" i="4"/>
  <c r="C41" i="12"/>
  <c r="C42" i="12"/>
  <c r="D56" i="12"/>
  <c r="F47" i="12"/>
  <c r="E47" i="12"/>
  <c r="F48" i="6"/>
  <c r="F46" i="6"/>
  <c r="F49" i="6"/>
  <c r="G44" i="6"/>
  <c r="C18" i="12"/>
  <c r="C86" i="12"/>
  <c r="G56" i="12"/>
  <c r="E17" i="12"/>
  <c r="E67" i="12"/>
  <c r="C23" i="12"/>
  <c r="G18" i="12"/>
  <c r="E87" i="12"/>
  <c r="D63" i="12"/>
  <c r="D67" i="12" s="1"/>
  <c r="E18" i="12"/>
  <c r="F41" i="12"/>
  <c r="D34" i="11"/>
  <c r="C51" i="4"/>
  <c r="F23" i="12"/>
  <c r="D41" i="12"/>
  <c r="F42" i="12"/>
  <c r="G17" i="12"/>
  <c r="F87" i="12"/>
  <c r="L54" i="29" l="1"/>
  <c r="L47" i="29"/>
  <c r="L51" i="29" s="1"/>
  <c r="M45" i="29"/>
  <c r="M44" i="29"/>
  <c r="L49" i="29"/>
  <c r="L48" i="29"/>
  <c r="L54" i="28"/>
  <c r="L47" i="28"/>
  <c r="L51" i="28" s="1"/>
  <c r="M45" i="28"/>
  <c r="M44" i="28"/>
  <c r="L49" i="28"/>
  <c r="L48" i="28"/>
  <c r="M44" i="27"/>
  <c r="L49" i="27"/>
  <c r="L48" i="27"/>
  <c r="L54" i="27"/>
  <c r="L47" i="27"/>
  <c r="L51" i="27" s="1"/>
  <c r="M45" i="27"/>
  <c r="M54" i="26"/>
  <c r="M47" i="26"/>
  <c r="N45" i="26"/>
  <c r="M44" i="26"/>
  <c r="L49" i="26"/>
  <c r="L48" i="26"/>
  <c r="L51" i="26" s="1"/>
  <c r="K51" i="26"/>
  <c r="M44" i="25"/>
  <c r="L49" i="25"/>
  <c r="L48" i="25"/>
  <c r="L51" i="25" s="1"/>
  <c r="M54" i="25"/>
  <c r="M47" i="25"/>
  <c r="N45" i="25"/>
  <c r="K50" i="49"/>
  <c r="L45" i="49"/>
  <c r="L48" i="49"/>
  <c r="M43" i="49"/>
  <c r="L47" i="49"/>
  <c r="L46" i="49"/>
  <c r="L50" i="49" s="1"/>
  <c r="M44" i="49"/>
  <c r="L53" i="49"/>
  <c r="M53" i="48"/>
  <c r="N44" i="48"/>
  <c r="L45" i="48"/>
  <c r="M43" i="48"/>
  <c r="L48" i="48"/>
  <c r="L47" i="48"/>
  <c r="K46" i="48"/>
  <c r="K50" i="48" s="1"/>
  <c r="L53" i="47"/>
  <c r="L46" i="47"/>
  <c r="L50" i="47" s="1"/>
  <c r="M44" i="47"/>
  <c r="L45" i="47"/>
  <c r="M43" i="47"/>
  <c r="L48" i="47"/>
  <c r="L47" i="47"/>
  <c r="L45" i="46"/>
  <c r="M43" i="46"/>
  <c r="L48" i="46"/>
  <c r="L47" i="46"/>
  <c r="L53" i="46"/>
  <c r="L46" i="46"/>
  <c r="L50" i="46" s="1"/>
  <c r="M44" i="46"/>
  <c r="L45" i="45"/>
  <c r="M43" i="45"/>
  <c r="L48" i="45"/>
  <c r="L47" i="45"/>
  <c r="K50" i="45"/>
  <c r="L53" i="45"/>
  <c r="L46" i="45"/>
  <c r="L50" i="45" s="1"/>
  <c r="M44" i="45"/>
  <c r="L46" i="19"/>
  <c r="L49" i="19"/>
  <c r="M44" i="19"/>
  <c r="L48" i="19"/>
  <c r="P44" i="19"/>
  <c r="N48" i="19"/>
  <c r="N46" i="19"/>
  <c r="N49" i="19"/>
  <c r="L47" i="19"/>
  <c r="L51" i="19" s="1"/>
  <c r="M45" i="19"/>
  <c r="L54" i="19"/>
  <c r="K47" i="19"/>
  <c r="K51" i="19" s="1"/>
  <c r="L46" i="18"/>
  <c r="L49" i="18"/>
  <c r="M44" i="18"/>
  <c r="L48" i="18"/>
  <c r="L47" i="18"/>
  <c r="L51" i="18" s="1"/>
  <c r="M45" i="18"/>
  <c r="L54" i="18"/>
  <c r="N48" i="18"/>
  <c r="N49" i="18"/>
  <c r="P44" i="18"/>
  <c r="N46" i="18"/>
  <c r="N49" i="17"/>
  <c r="P44" i="17"/>
  <c r="N48" i="17"/>
  <c r="N46" i="17"/>
  <c r="L46" i="17"/>
  <c r="L49" i="17"/>
  <c r="M44" i="17"/>
  <c r="L48" i="17"/>
  <c r="M45" i="17"/>
  <c r="L54" i="17"/>
  <c r="N49" i="16"/>
  <c r="P44" i="16"/>
  <c r="N48" i="16"/>
  <c r="N46" i="16"/>
  <c r="L46" i="16"/>
  <c r="L49" i="16"/>
  <c r="L48" i="16"/>
  <c r="M44" i="16"/>
  <c r="L54" i="16"/>
  <c r="L47" i="16"/>
  <c r="L51" i="16" s="1"/>
  <c r="M45" i="16"/>
  <c r="M45" i="15"/>
  <c r="L54" i="15"/>
  <c r="L46" i="15"/>
  <c r="L49" i="15"/>
  <c r="M44" i="15"/>
  <c r="L48" i="15"/>
  <c r="N49" i="15"/>
  <c r="P44" i="15"/>
  <c r="N48" i="15"/>
  <c r="N46" i="15"/>
  <c r="B35" i="11"/>
  <c r="B54" i="12"/>
  <c r="D46" i="12"/>
  <c r="G46" i="12"/>
  <c r="B47" i="12"/>
  <c r="F46" i="12"/>
  <c r="B18" i="12"/>
  <c r="G47" i="10"/>
  <c r="G45" i="10"/>
  <c r="H43" i="10"/>
  <c r="G48" i="10"/>
  <c r="G48" i="6"/>
  <c r="G46" i="6"/>
  <c r="H44" i="6"/>
  <c r="G49" i="6"/>
  <c r="E88" i="12"/>
  <c r="B46" i="14"/>
  <c r="B47" i="14" s="1"/>
  <c r="B53" i="12"/>
  <c r="C55" i="12"/>
  <c r="E22" i="12"/>
  <c r="B86" i="12"/>
  <c r="C88" i="12"/>
  <c r="F53" i="10"/>
  <c r="G44" i="10"/>
  <c r="F46" i="10"/>
  <c r="F50" i="10" s="1"/>
  <c r="F46" i="4"/>
  <c r="F49" i="4"/>
  <c r="G44" i="4"/>
  <c r="F48" i="4"/>
  <c r="F47" i="6"/>
  <c r="F51" i="6" s="1"/>
  <c r="G45" i="6"/>
  <c r="F54" i="6"/>
  <c r="G54" i="4"/>
  <c r="H45" i="4"/>
  <c r="B87" i="12"/>
  <c r="E46" i="12"/>
  <c r="D55" i="12"/>
  <c r="F88" i="12"/>
  <c r="D22" i="12"/>
  <c r="E47" i="4"/>
  <c r="E51" i="4" s="1"/>
  <c r="B42" i="12"/>
  <c r="C22" i="12"/>
  <c r="B17" i="12"/>
  <c r="B56" i="12"/>
  <c r="D88" i="12"/>
  <c r="F22" i="12"/>
  <c r="B63" i="12"/>
  <c r="B67" i="12" s="1"/>
  <c r="B23" i="12"/>
  <c r="G55" i="12"/>
  <c r="G22" i="12"/>
  <c r="B41" i="12"/>
  <c r="C46" i="12"/>
  <c r="B46" i="5"/>
  <c r="B89" i="12"/>
  <c r="B55" i="12" l="1"/>
  <c r="N44" i="29"/>
  <c r="M49" i="29"/>
  <c r="M48" i="29"/>
  <c r="M54" i="29"/>
  <c r="M47" i="29"/>
  <c r="M51" i="29" s="1"/>
  <c r="N45" i="29"/>
  <c r="N44" i="28"/>
  <c r="M49" i="28"/>
  <c r="M48" i="28"/>
  <c r="M54" i="28"/>
  <c r="M47" i="28"/>
  <c r="M51" i="28" s="1"/>
  <c r="N45" i="28"/>
  <c r="M54" i="27"/>
  <c r="M47" i="27"/>
  <c r="M51" i="27" s="1"/>
  <c r="N45" i="27"/>
  <c r="N44" i="27"/>
  <c r="M49" i="27"/>
  <c r="M48" i="27"/>
  <c r="N44" i="26"/>
  <c r="M49" i="26"/>
  <c r="M48" i="26"/>
  <c r="M51" i="26" s="1"/>
  <c r="N54" i="26"/>
  <c r="P45" i="26"/>
  <c r="N47" i="26"/>
  <c r="N54" i="25"/>
  <c r="P45" i="25"/>
  <c r="N47" i="25"/>
  <c r="B45" i="25"/>
  <c r="N44" i="25"/>
  <c r="M49" i="25"/>
  <c r="M48" i="25"/>
  <c r="M51" i="25" s="1"/>
  <c r="N43" i="49"/>
  <c r="M47" i="49"/>
  <c r="M48" i="49"/>
  <c r="M45" i="49"/>
  <c r="M46" i="49"/>
  <c r="M50" i="49" s="1"/>
  <c r="N44" i="49"/>
  <c r="M53" i="49"/>
  <c r="L46" i="48"/>
  <c r="L50" i="48"/>
  <c r="N53" i="48"/>
  <c r="P44" i="48"/>
  <c r="N43" i="48"/>
  <c r="M48" i="48"/>
  <c r="M47" i="48"/>
  <c r="M45" i="48"/>
  <c r="N43" i="47"/>
  <c r="M48" i="47"/>
  <c r="M47" i="47"/>
  <c r="M45" i="47"/>
  <c r="M46" i="47" s="1"/>
  <c r="M50" i="47" s="1"/>
  <c r="M53" i="47"/>
  <c r="N44" i="47"/>
  <c r="M53" i="46"/>
  <c r="M46" i="46"/>
  <c r="M50" i="46" s="1"/>
  <c r="N44" i="46"/>
  <c r="N43" i="46"/>
  <c r="M48" i="46"/>
  <c r="M47" i="46"/>
  <c r="M45" i="46"/>
  <c r="N43" i="45"/>
  <c r="M47" i="45"/>
  <c r="M48" i="45"/>
  <c r="M45" i="45"/>
  <c r="M46" i="45" s="1"/>
  <c r="M50" i="45" s="1"/>
  <c r="M53" i="45"/>
  <c r="N44" i="45"/>
  <c r="P49" i="19"/>
  <c r="P48" i="19"/>
  <c r="P46" i="19"/>
  <c r="B46" i="19" s="1"/>
  <c r="B44" i="19"/>
  <c r="M54" i="19"/>
  <c r="M47" i="19"/>
  <c r="M51" i="19" s="1"/>
  <c r="N45" i="19"/>
  <c r="M46" i="19"/>
  <c r="M49" i="19"/>
  <c r="M48" i="19"/>
  <c r="M54" i="18"/>
  <c r="N45" i="18"/>
  <c r="P49" i="18"/>
  <c r="B49" i="18" s="1"/>
  <c r="P48" i="18"/>
  <c r="B48" i="18" s="1"/>
  <c r="P46" i="18"/>
  <c r="M46" i="18"/>
  <c r="M49" i="18"/>
  <c r="M48" i="18"/>
  <c r="B44" i="18"/>
  <c r="M46" i="17"/>
  <c r="M47" i="17" s="1"/>
  <c r="M51" i="17" s="1"/>
  <c r="M49" i="17"/>
  <c r="M48" i="17"/>
  <c r="M54" i="17"/>
  <c r="N45" i="17"/>
  <c r="L47" i="17"/>
  <c r="L51" i="17" s="1"/>
  <c r="P49" i="17"/>
  <c r="P48" i="17"/>
  <c r="P46" i="17"/>
  <c r="B46" i="17" s="1"/>
  <c r="B44" i="17"/>
  <c r="M54" i="16"/>
  <c r="N45" i="16"/>
  <c r="P49" i="16"/>
  <c r="B49" i="16" s="1"/>
  <c r="P48" i="16"/>
  <c r="B48" i="16" s="1"/>
  <c r="P46" i="16"/>
  <c r="M46" i="16"/>
  <c r="M49" i="16"/>
  <c r="M48" i="16"/>
  <c r="B44" i="16"/>
  <c r="M46" i="15"/>
  <c r="M49" i="15"/>
  <c r="M48" i="15"/>
  <c r="P49" i="15"/>
  <c r="B49" i="15" s="1"/>
  <c r="P48" i="15"/>
  <c r="B48" i="15" s="1"/>
  <c r="P46" i="15"/>
  <c r="B46" i="15" s="1"/>
  <c r="M51" i="15"/>
  <c r="M54" i="15"/>
  <c r="M47" i="15"/>
  <c r="N45" i="15"/>
  <c r="B44" i="15"/>
  <c r="L47" i="15"/>
  <c r="L51" i="15" s="1"/>
  <c r="B46" i="12"/>
  <c r="B22" i="12"/>
  <c r="B88" i="12"/>
  <c r="G53" i="10"/>
  <c r="G46" i="10"/>
  <c r="G50" i="10" s="1"/>
  <c r="H44" i="10"/>
  <c r="G46" i="4"/>
  <c r="G49" i="4"/>
  <c r="H44" i="4"/>
  <c r="G48" i="4"/>
  <c r="H54" i="4"/>
  <c r="J45" i="4"/>
  <c r="I45" i="4"/>
  <c r="F47" i="4"/>
  <c r="F51" i="4" s="1"/>
  <c r="H45" i="6"/>
  <c r="G51" i="6"/>
  <c r="G54" i="6"/>
  <c r="H45" i="10"/>
  <c r="I43" i="10"/>
  <c r="H48" i="10"/>
  <c r="H47" i="10"/>
  <c r="H48" i="6"/>
  <c r="H46" i="6"/>
  <c r="I44" i="6"/>
  <c r="H49" i="6"/>
  <c r="N54" i="29" l="1"/>
  <c r="P45" i="29"/>
  <c r="N47" i="29"/>
  <c r="N51" i="29" s="1"/>
  <c r="N49" i="29"/>
  <c r="N48" i="29"/>
  <c r="P44" i="29"/>
  <c r="N54" i="28"/>
  <c r="P45" i="28"/>
  <c r="N47" i="28"/>
  <c r="B45" i="28"/>
  <c r="N49" i="28"/>
  <c r="N48" i="28"/>
  <c r="N51" i="28" s="1"/>
  <c r="P44" i="28"/>
  <c r="N49" i="27"/>
  <c r="N48" i="27"/>
  <c r="P44" i="27"/>
  <c r="N54" i="27"/>
  <c r="P45" i="27"/>
  <c r="N47" i="27"/>
  <c r="N51" i="27"/>
  <c r="N49" i="26"/>
  <c r="N48" i="26"/>
  <c r="N51" i="26" s="1"/>
  <c r="P44" i="26"/>
  <c r="P54" i="26"/>
  <c r="B54" i="26" s="1"/>
  <c r="P47" i="26"/>
  <c r="B47" i="26" s="1"/>
  <c r="B45" i="26"/>
  <c r="P54" i="25"/>
  <c r="B54" i="25" s="1"/>
  <c r="P47" i="25"/>
  <c r="B47" i="25" s="1"/>
  <c r="N49" i="25"/>
  <c r="N48" i="25"/>
  <c r="N51" i="25" s="1"/>
  <c r="P44" i="25"/>
  <c r="N53" i="49"/>
  <c r="P44" i="49"/>
  <c r="N48" i="49"/>
  <c r="N45" i="49"/>
  <c r="N46" i="49" s="1"/>
  <c r="P43" i="49"/>
  <c r="N47" i="49"/>
  <c r="N48" i="48"/>
  <c r="N47" i="48"/>
  <c r="N45" i="48"/>
  <c r="P43" i="48"/>
  <c r="P53" i="48"/>
  <c r="B53" i="48" s="1"/>
  <c r="B44" i="48"/>
  <c r="M46" i="48"/>
  <c r="M50" i="48" s="1"/>
  <c r="N53" i="47"/>
  <c r="P44" i="47"/>
  <c r="N48" i="47"/>
  <c r="N47" i="47"/>
  <c r="N45" i="47"/>
  <c r="N46" i="47" s="1"/>
  <c r="P43" i="47"/>
  <c r="N48" i="46"/>
  <c r="N47" i="46"/>
  <c r="N45" i="46"/>
  <c r="N50" i="46" s="1"/>
  <c r="P43" i="46"/>
  <c r="N53" i="46"/>
  <c r="P44" i="46"/>
  <c r="N46" i="46"/>
  <c r="N48" i="45"/>
  <c r="N47" i="45"/>
  <c r="N45" i="45"/>
  <c r="P43" i="45"/>
  <c r="N53" i="45"/>
  <c r="P44" i="45"/>
  <c r="N46" i="45"/>
  <c r="N50" i="45"/>
  <c r="N54" i="19"/>
  <c r="N47" i="19"/>
  <c r="P45" i="19"/>
  <c r="N51" i="19"/>
  <c r="B48" i="19"/>
  <c r="B49" i="19"/>
  <c r="B46" i="18"/>
  <c r="N54" i="18"/>
  <c r="N47" i="18"/>
  <c r="P45" i="18"/>
  <c r="N51" i="18"/>
  <c r="M47" i="18"/>
  <c r="M51" i="18" s="1"/>
  <c r="B48" i="17"/>
  <c r="B49" i="17"/>
  <c r="N47" i="17"/>
  <c r="N51" i="17" s="1"/>
  <c r="N54" i="17"/>
  <c r="P45" i="17"/>
  <c r="B46" i="16"/>
  <c r="N47" i="16"/>
  <c r="N51" i="16" s="1"/>
  <c r="N54" i="16"/>
  <c r="P45" i="16"/>
  <c r="M47" i="16"/>
  <c r="M51" i="16" s="1"/>
  <c r="N47" i="15"/>
  <c r="P45" i="15"/>
  <c r="N54" i="15"/>
  <c r="N51" i="15"/>
  <c r="H51" i="6"/>
  <c r="I48" i="6"/>
  <c r="I46" i="6"/>
  <c r="B46" i="6" s="1"/>
  <c r="K44" i="6"/>
  <c r="I49" i="6"/>
  <c r="H54" i="6"/>
  <c r="I45" i="6"/>
  <c r="K43" i="10"/>
  <c r="I48" i="10"/>
  <c r="I45" i="10"/>
  <c r="I47" i="10"/>
  <c r="H53" i="10"/>
  <c r="H46" i="10"/>
  <c r="H50" i="10" s="1"/>
  <c r="I44" i="10"/>
  <c r="H49" i="4"/>
  <c r="H46" i="4"/>
  <c r="K44" i="4"/>
  <c r="H48" i="4"/>
  <c r="I51" i="4"/>
  <c r="J47" i="4"/>
  <c r="J51" i="4" s="1"/>
  <c r="K45" i="4"/>
  <c r="G47" i="4"/>
  <c r="G51" i="4" s="1"/>
  <c r="P49" i="29" l="1"/>
  <c r="B49" i="29" s="1"/>
  <c r="P48" i="29"/>
  <c r="B48" i="29" s="1"/>
  <c r="B44" i="29"/>
  <c r="P54" i="29"/>
  <c r="B54" i="29" s="1"/>
  <c r="P47" i="29"/>
  <c r="B47" i="29" s="1"/>
  <c r="P51" i="29"/>
  <c r="B45" i="29"/>
  <c r="B51" i="29" s="1"/>
  <c r="B52" i="29" s="1"/>
  <c r="P49" i="28"/>
  <c r="B49" i="28" s="1"/>
  <c r="P48" i="28"/>
  <c r="B48" i="28" s="1"/>
  <c r="B44" i="28"/>
  <c r="P54" i="28"/>
  <c r="B54" i="28" s="1"/>
  <c r="P47" i="28"/>
  <c r="B47" i="28" s="1"/>
  <c r="B51" i="28" s="1"/>
  <c r="B52" i="28" s="1"/>
  <c r="P51" i="28"/>
  <c r="P49" i="27"/>
  <c r="B49" i="27" s="1"/>
  <c r="P48" i="27"/>
  <c r="B48" i="27" s="1"/>
  <c r="B44" i="27"/>
  <c r="P54" i="27"/>
  <c r="B54" i="27" s="1"/>
  <c r="P47" i="27"/>
  <c r="B47" i="27" s="1"/>
  <c r="P51" i="27"/>
  <c r="B45" i="27"/>
  <c r="B51" i="27" s="1"/>
  <c r="B52" i="27" s="1"/>
  <c r="P49" i="26"/>
  <c r="B49" i="26" s="1"/>
  <c r="P48" i="26"/>
  <c r="B44" i="26"/>
  <c r="P49" i="25"/>
  <c r="B49" i="25" s="1"/>
  <c r="P48" i="25"/>
  <c r="B44" i="25"/>
  <c r="P53" i="49"/>
  <c r="B53" i="49" s="1"/>
  <c r="B44" i="49"/>
  <c r="P48" i="49"/>
  <c r="B48" i="49" s="1"/>
  <c r="P45" i="49"/>
  <c r="B45" i="49" s="1"/>
  <c r="P47" i="49"/>
  <c r="B47" i="49" s="1"/>
  <c r="B43" i="49"/>
  <c r="N50" i="49"/>
  <c r="P48" i="48"/>
  <c r="B48" i="48" s="1"/>
  <c r="P45" i="48"/>
  <c r="P47" i="48"/>
  <c r="B47" i="48" s="1"/>
  <c r="B43" i="48"/>
  <c r="N46" i="48"/>
  <c r="N50" i="48"/>
  <c r="P48" i="47"/>
  <c r="B48" i="47" s="1"/>
  <c r="P45" i="47"/>
  <c r="B45" i="47" s="1"/>
  <c r="P47" i="47"/>
  <c r="B47" i="47" s="1"/>
  <c r="B43" i="47"/>
  <c r="N50" i="47"/>
  <c r="P53" i="47"/>
  <c r="B53" i="47" s="1"/>
  <c r="P46" i="47"/>
  <c r="B46" i="47" s="1"/>
  <c r="B44" i="47"/>
  <c r="P53" i="46"/>
  <c r="B53" i="46" s="1"/>
  <c r="B44" i="46"/>
  <c r="P48" i="46"/>
  <c r="B48" i="46" s="1"/>
  <c r="P45" i="46"/>
  <c r="B45" i="46" s="1"/>
  <c r="P47" i="46"/>
  <c r="B47" i="46" s="1"/>
  <c r="B43" i="46"/>
  <c r="P53" i="45"/>
  <c r="B53" i="45" s="1"/>
  <c r="P48" i="45"/>
  <c r="B48" i="45" s="1"/>
  <c r="P47" i="45"/>
  <c r="B47" i="45" s="1"/>
  <c r="P45" i="45"/>
  <c r="B45" i="45" s="1"/>
  <c r="B43" i="45"/>
  <c r="B44" i="45"/>
  <c r="P54" i="19"/>
  <c r="B54" i="19" s="1"/>
  <c r="P47" i="19"/>
  <c r="B47" i="19" s="1"/>
  <c r="P51" i="19"/>
  <c r="B45" i="19"/>
  <c r="B51" i="19" s="1"/>
  <c r="B52" i="19" s="1"/>
  <c r="P54" i="18"/>
  <c r="B54" i="18" s="1"/>
  <c r="P47" i="18"/>
  <c r="B47" i="18" s="1"/>
  <c r="P51" i="18"/>
  <c r="B45" i="18"/>
  <c r="B51" i="18" s="1"/>
  <c r="B52" i="18" s="1"/>
  <c r="P54" i="17"/>
  <c r="B54" i="17" s="1"/>
  <c r="P47" i="17"/>
  <c r="B47" i="17" s="1"/>
  <c r="P51" i="17"/>
  <c r="B45" i="17"/>
  <c r="B51" i="17" s="1"/>
  <c r="B52" i="17" s="1"/>
  <c r="P54" i="16"/>
  <c r="B54" i="16" s="1"/>
  <c r="P47" i="16"/>
  <c r="B47" i="16" s="1"/>
  <c r="P51" i="16"/>
  <c r="B45" i="16"/>
  <c r="B51" i="16" s="1"/>
  <c r="B52" i="16" s="1"/>
  <c r="P54" i="15"/>
  <c r="B54" i="15" s="1"/>
  <c r="P47" i="15"/>
  <c r="B47" i="15" s="1"/>
  <c r="B45" i="15"/>
  <c r="I54" i="6"/>
  <c r="I51" i="6"/>
  <c r="K45" i="6"/>
  <c r="I53" i="10"/>
  <c r="I46" i="10"/>
  <c r="I50" i="10" s="1"/>
  <c r="K44" i="10"/>
  <c r="L44" i="4"/>
  <c r="K48" i="4"/>
  <c r="K49" i="4"/>
  <c r="K46" i="4"/>
  <c r="N44" i="4"/>
  <c r="K48" i="10"/>
  <c r="K47" i="10"/>
  <c r="L43" i="10"/>
  <c r="K45" i="10"/>
  <c r="L45" i="4"/>
  <c r="K54" i="4"/>
  <c r="H47" i="4"/>
  <c r="H51" i="4" s="1"/>
  <c r="L44" i="6"/>
  <c r="K49" i="6"/>
  <c r="K48" i="6"/>
  <c r="B48" i="26" l="1"/>
  <c r="B51" i="26" s="1"/>
  <c r="P51" i="26"/>
  <c r="B48" i="25"/>
  <c r="B51" i="25" s="1"/>
  <c r="P51" i="25"/>
  <c r="P46" i="49"/>
  <c r="B46" i="49" s="1"/>
  <c r="B50" i="49" s="1"/>
  <c r="B45" i="48"/>
  <c r="P46" i="48"/>
  <c r="B46" i="48" s="1"/>
  <c r="P50" i="48"/>
  <c r="P50" i="47"/>
  <c r="B50" i="47"/>
  <c r="B51" i="47" s="1"/>
  <c r="P46" i="46"/>
  <c r="B46" i="46" s="1"/>
  <c r="B50" i="46" s="1"/>
  <c r="P46" i="45"/>
  <c r="B46" i="45" s="1"/>
  <c r="B50" i="45"/>
  <c r="P51" i="15"/>
  <c r="B51" i="15"/>
  <c r="B52" i="15" s="1"/>
  <c r="K47" i="4"/>
  <c r="K51" i="4" s="1"/>
  <c r="M45" i="4"/>
  <c r="L54" i="4"/>
  <c r="L48" i="10"/>
  <c r="L45" i="10"/>
  <c r="M43" i="10"/>
  <c r="L47" i="10"/>
  <c r="K54" i="6"/>
  <c r="K51" i="6"/>
  <c r="L45" i="6"/>
  <c r="L48" i="4"/>
  <c r="M44" i="4"/>
  <c r="L46" i="4"/>
  <c r="L47" i="4" s="1"/>
  <c r="L49" i="4"/>
  <c r="M44" i="6"/>
  <c r="L49" i="6"/>
  <c r="L48" i="6"/>
  <c r="K53" i="10"/>
  <c r="K46" i="10"/>
  <c r="K50" i="10" s="1"/>
  <c r="L44" i="10"/>
  <c r="N48" i="4"/>
  <c r="N46" i="4"/>
  <c r="N49" i="4"/>
  <c r="P44" i="4"/>
  <c r="B52" i="26" l="1"/>
  <c r="B52" i="25"/>
  <c r="P50" i="49"/>
  <c r="B51" i="49" s="1"/>
  <c r="B50" i="48"/>
  <c r="B51" i="48" s="1"/>
  <c r="P50" i="46"/>
  <c r="B51" i="46" s="1"/>
  <c r="P50" i="45"/>
  <c r="B51" i="45" s="1"/>
  <c r="E7" i="12"/>
  <c r="P46" i="4"/>
  <c r="P49" i="4"/>
  <c r="P48" i="4"/>
  <c r="B44" i="4"/>
  <c r="L53" i="10"/>
  <c r="L46" i="10"/>
  <c r="L50" i="10" s="1"/>
  <c r="M44" i="10"/>
  <c r="M49" i="6"/>
  <c r="M48" i="6"/>
  <c r="N44" i="6"/>
  <c r="L54" i="6"/>
  <c r="L51" i="6"/>
  <c r="M45" i="6"/>
  <c r="M48" i="4"/>
  <c r="M46" i="4"/>
  <c r="M47" i="4" s="1"/>
  <c r="M49" i="4"/>
  <c r="L51" i="4"/>
  <c r="M47" i="10"/>
  <c r="N43" i="10"/>
  <c r="M48" i="10"/>
  <c r="M45" i="10"/>
  <c r="N45" i="4"/>
  <c r="M54" i="4"/>
  <c r="B46" i="4" l="1"/>
  <c r="M51" i="4"/>
  <c r="B49" i="4"/>
  <c r="N47" i="10"/>
  <c r="N45" i="10"/>
  <c r="N48" i="10"/>
  <c r="P43" i="10"/>
  <c r="N54" i="4"/>
  <c r="N47" i="4"/>
  <c r="N51" i="4" s="1"/>
  <c r="P45" i="4"/>
  <c r="G11" i="12"/>
  <c r="M46" i="10"/>
  <c r="M50" i="10" s="1"/>
  <c r="N44" i="10"/>
  <c r="M53" i="10"/>
  <c r="B48" i="4"/>
  <c r="C31" i="12"/>
  <c r="C32" i="12"/>
  <c r="E8" i="12"/>
  <c r="M54" i="6"/>
  <c r="M51" i="6"/>
  <c r="N45" i="6"/>
  <c r="N49" i="6"/>
  <c r="N48" i="6"/>
  <c r="P44" i="6"/>
  <c r="C8" i="12" l="1"/>
  <c r="G7" i="12"/>
  <c r="D7" i="12"/>
  <c r="D8" i="12"/>
  <c r="C7" i="12"/>
  <c r="N54" i="6"/>
  <c r="P45" i="6"/>
  <c r="N51" i="6"/>
  <c r="C80" i="12"/>
  <c r="G8" i="12"/>
  <c r="P47" i="10"/>
  <c r="B47" i="10" s="1"/>
  <c r="P45" i="10"/>
  <c r="B45" i="10" s="1"/>
  <c r="P48" i="10"/>
  <c r="B48" i="10" s="1"/>
  <c r="B43" i="10"/>
  <c r="E32" i="12"/>
  <c r="E31" i="12"/>
  <c r="G5" i="12"/>
  <c r="E80" i="12"/>
  <c r="P54" i="4"/>
  <c r="B54" i="4" s="1"/>
  <c r="P47" i="4"/>
  <c r="B47" i="4" s="1"/>
  <c r="B45" i="4"/>
  <c r="F8" i="12"/>
  <c r="D35" i="12"/>
  <c r="D30" i="12"/>
  <c r="G77" i="12"/>
  <c r="G76" i="12"/>
  <c r="D31" i="12"/>
  <c r="D32" i="12"/>
  <c r="E76" i="12"/>
  <c r="E77" i="12"/>
  <c r="C76" i="12"/>
  <c r="C77" i="12"/>
  <c r="F76" i="12"/>
  <c r="F77" i="12"/>
  <c r="F7" i="12"/>
  <c r="D77" i="12"/>
  <c r="D76" i="12"/>
  <c r="P48" i="6"/>
  <c r="B48" i="6" s="1"/>
  <c r="P49" i="6"/>
  <c r="B49" i="6" s="1"/>
  <c r="B44" i="6"/>
  <c r="N46" i="10"/>
  <c r="N50" i="10" s="1"/>
  <c r="N53" i="10"/>
  <c r="P44" i="10"/>
  <c r="G31" i="12"/>
  <c r="G32" i="12"/>
  <c r="E35" i="12"/>
  <c r="E30" i="12"/>
  <c r="F31" i="12"/>
  <c r="F32" i="12"/>
  <c r="B51" i="4" l="1"/>
  <c r="B8" i="12"/>
  <c r="B7" i="12"/>
  <c r="G6" i="12"/>
  <c r="G10" i="12" s="1"/>
  <c r="B77" i="12"/>
  <c r="B32" i="12"/>
  <c r="B31" i="12"/>
  <c r="E75" i="12"/>
  <c r="C75" i="12"/>
  <c r="G80" i="12"/>
  <c r="G75" i="12"/>
  <c r="E74" i="12"/>
  <c r="D75" i="12"/>
  <c r="D80" i="12"/>
  <c r="E29" i="12"/>
  <c r="E34" i="12" s="1"/>
  <c r="B47" i="6"/>
  <c r="P54" i="6"/>
  <c r="B54" i="6" s="1"/>
  <c r="B45" i="6"/>
  <c r="C35" i="12"/>
  <c r="C30" i="12"/>
  <c r="E11" i="12"/>
  <c r="E6" i="12"/>
  <c r="C11" i="12"/>
  <c r="C6" i="12"/>
  <c r="P53" i="10"/>
  <c r="B53" i="10" s="1"/>
  <c r="P46" i="10"/>
  <c r="B46" i="10" s="1"/>
  <c r="B44" i="10"/>
  <c r="C74" i="12"/>
  <c r="B76" i="12"/>
  <c r="F80" i="12"/>
  <c r="F75" i="12"/>
  <c r="D11" i="12"/>
  <c r="D6" i="12"/>
  <c r="G30" i="12"/>
  <c r="G35" i="12"/>
  <c r="F35" i="12"/>
  <c r="F30" i="12"/>
  <c r="D29" i="12"/>
  <c r="D34" i="12" s="1"/>
  <c r="P51" i="4"/>
  <c r="B52" i="4" l="1"/>
  <c r="B50" i="10"/>
  <c r="B80" i="12"/>
  <c r="B111" i="12" s="1"/>
  <c r="P51" i="6"/>
  <c r="B51" i="6"/>
  <c r="E79" i="12"/>
  <c r="P50" i="10"/>
  <c r="B51" i="10" s="1"/>
  <c r="B117" i="12"/>
  <c r="B75" i="12"/>
  <c r="B105" i="12" s="1"/>
  <c r="D5" i="12"/>
  <c r="D10" i="12" s="1"/>
  <c r="C5" i="12"/>
  <c r="B30" i="12"/>
  <c r="B106" i="12" s="1"/>
  <c r="C29" i="12"/>
  <c r="G29" i="12"/>
  <c r="G34" i="12" s="1"/>
  <c r="B11" i="12"/>
  <c r="B110" i="12" s="1"/>
  <c r="C79" i="12"/>
  <c r="B35" i="12"/>
  <c r="B112" i="12" s="1"/>
  <c r="F74" i="12"/>
  <c r="F79" i="12" s="1"/>
  <c r="G74" i="12"/>
  <c r="G79" i="12" s="1"/>
  <c r="F11" i="12"/>
  <c r="F6" i="12"/>
  <c r="B6" i="12" s="1"/>
  <c r="B104" i="12" s="1"/>
  <c r="E5" i="12"/>
  <c r="E10" i="12" s="1"/>
  <c r="D74" i="12"/>
  <c r="D79" i="12" s="1"/>
  <c r="F29" i="12"/>
  <c r="F34" i="12" s="1"/>
  <c r="B52" i="6" l="1"/>
  <c r="B101" i="12"/>
  <c r="B108" i="12"/>
  <c r="B29" i="12"/>
  <c r="C34" i="12"/>
  <c r="B74" i="12"/>
  <c r="F5" i="12"/>
  <c r="F10" i="12" s="1"/>
  <c r="C10" i="12"/>
  <c r="B99" i="12" l="1"/>
  <c r="B79" i="12"/>
  <c r="B5" i="12"/>
  <c r="B100" i="12"/>
  <c r="B34" i="12"/>
  <c r="B98" i="12" l="1"/>
  <c r="B95" i="12" s="1"/>
  <c r="B10" i="12"/>
  <c r="B94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tc={88EB28A5-43A0-A947-A055-549E399F1354}</author>
  </authors>
  <commentList>
    <comment ref="B8" authorId="0" shapeId="0" xr:uid="{00000000-0006-0000-0000-000002000000}">
      <text>
        <r>
          <rPr>
            <sz val="10"/>
            <color rgb="FF000000"/>
            <rFont val="Verdana"/>
            <family val="2"/>
          </rPr>
          <t>voor de non-profit</t>
        </r>
      </text>
    </comment>
    <comment ref="B14" authorId="0" shapeId="0" xr:uid="{00000000-0006-0000-0000-000003000000}">
      <text>
        <r>
          <rPr>
            <sz val="10"/>
            <color rgb="FF000000"/>
            <rFont val="Verdana"/>
            <family val="2"/>
          </rPr>
          <t>indien er een eigen systeem op organisatieniveau bestaat, moet je het percentage hier op 'nul' zetten en de kost in de templates aanvullen</t>
        </r>
      </text>
    </comment>
    <comment ref="A17" authorId="0" shapeId="0" xr:uid="{00000000-0006-0000-0000-000004000000}">
      <text>
        <r>
          <rPr>
            <sz val="10"/>
            <color rgb="FF000000"/>
            <rFont val="Verdana"/>
            <family val="2"/>
          </rPr>
          <t xml:space="preserve">referteperiode is 4de kwartaal van (kalenderjaar -2) en 1ste tem 3de kwartaal van (kalenderjaar -1) 
</t>
        </r>
        <r>
          <rPr>
            <sz val="10"/>
            <color rgb="FF000000"/>
            <rFont val="Verdana"/>
            <family val="2"/>
          </rPr>
          <t>Gemiddeld aantal = het totaal aantal werknemers op het einde van elk kwartaal van de referteperiode gedeeld door het aantal kwartalen van de referteperiode waarvoor RSZ aangiftes werden ingediend.</t>
        </r>
      </text>
    </comment>
    <comment ref="A22" authorId="0" shapeId="0" xr:uid="{00000000-0006-0000-0000-000001000000}">
      <text>
        <r>
          <rPr>
            <sz val="10"/>
            <color rgb="FF000000"/>
            <rFont val="Verdana"/>
            <family val="2"/>
          </rPr>
          <t xml:space="preserve">Categorie 1
</t>
        </r>
        <r>
          <rPr>
            <sz val="10"/>
            <color rgb="FF000000"/>
            <rFont val="Verdana"/>
            <family val="2"/>
          </rPr>
          <t xml:space="preserve">- alle werkgevers behalve degenen die vallen onder categorie 2 of 3
</t>
        </r>
        <r>
          <rPr>
            <sz val="10"/>
            <color rgb="FF000000"/>
            <rFont val="Verdana"/>
            <family val="2"/>
          </rPr>
          <t xml:space="preserve">- de vroegere structurele lastenverlaging wordt afgeschaft ten voordele van een versimpeling waarbij de basis RSZ verlaagd wordt tot 25%
</t>
        </r>
        <r>
          <rPr>
            <sz val="10"/>
            <color rgb="FF000000"/>
            <rFont val="Verdana"/>
            <family val="2"/>
          </rPr>
          <t xml:space="preserve">- Oko’s loontool is gemaakt voor deze categorie van werkgevers omdat ze alle werkgevers uit de private sector betreft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Categorie 2
</t>
        </r>
        <r>
          <rPr>
            <sz val="10"/>
            <color rgb="FF000000"/>
            <rFont val="Verdana"/>
            <family val="2"/>
          </rPr>
          <t xml:space="preserve">- de werkgevers die in aanmerking komen voor sociale Maribel
</t>
        </r>
        <r>
          <rPr>
            <sz val="10"/>
            <color rgb="FF000000"/>
            <rFont val="Verdana"/>
            <family val="2"/>
          </rPr>
          <t xml:space="preserve">- voor hen blijft het vroegere basis RSZ-tarief van 32,40% van toepassing, mét een correctie op de lage en hoge (kennis-) lonen (zie verder)
</t>
        </r>
        <r>
          <rPr>
            <sz val="10"/>
            <color rgb="FF000000"/>
            <rFont val="Verdana"/>
            <family val="2"/>
          </rPr>
          <t xml:space="preserve">- voor het toepassingsgebied van de sociale maribel, zie http://www.werk.belgie.be/socialemaribel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Categorie 3
</t>
        </r>
        <r>
          <rPr>
            <sz val="10"/>
            <color rgb="FF000000"/>
            <rFont val="Verdana"/>
            <family val="2"/>
          </rPr>
          <t>- de beschutte werkplaatsen, waarbij een onderscheid gemaakt wordt tussen valide en mindervalide werknemers</t>
        </r>
      </text>
    </comment>
    <comment ref="C33" authorId="1" shapeId="0" xr:uid="{88EB28A5-43A0-A947-A055-549E399F1354}">
      <text>
        <t>[Threaded comment]
Your version of Excel allows you to read this threaded comment; however, any edits to it will get removed if the file is opened in a newer version of Excel. Learn more: https://go.microsoft.com/fwlink/?linkid=870924
Comment:
    plaats van zetel van de werkgever is het criterium</t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LJlXbCHA3j/UX9D1tc6UXRgj8Bg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300-000003000000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300-00000A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00000000-0006-0000-0300-000001000000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00000000-0006-0000-0300-000004000000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00000000-0006-0000-0300-000008000000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00000000-0006-0000-0300-000006000000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00000000-0006-0000-0300-000007000000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00000000-0006-0000-0300-000010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00000000-0006-0000-0300-00000D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00000000-0006-0000-0300-000009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00000000-0006-0000-0300-00000C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00000000-0006-0000-0300-00000F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00000000-0006-0000-0300-000005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00000000-0006-0000-0300-00000E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00000000-0006-0000-0300-000002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00000000-0006-0000-0300-00000B000000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JC6dmJLY7wujKZc2G8YIZhSH8lQ=="/>
    </ext>
  </extL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400-000006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400-000009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00000000-0006-0000-0400-000005000000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00000000-0006-0000-0400-000001000000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00000000-0006-0000-0400-00000B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00000000-0006-0000-0400-000002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00000000-0006-0000-0400-000007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00000000-0006-0000-0400-00000C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00000000-0006-0000-0400-00000D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00000000-0006-0000-0400-00000A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00000000-0006-0000-0400-000008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00000000-0006-0000-0400-000003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00000000-0006-0000-0400-00000400000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jrL7NeYkTQUm5S3LX8a3+5LkILg=="/>
    </ext>
  </extL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500-000006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500-000004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00000000-0006-0000-0500-000009000000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00000000-0006-0000-0500-00000B000000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00000000-0006-0000-0500-000010000000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00000000-0006-0000-0500-00000D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00000000-0006-0000-0500-00000F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00000000-0006-0000-0500-00000E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00000000-0006-0000-0500-00000C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00000000-0006-0000-0500-000007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00000000-0006-0000-0500-000005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00000000-0006-0000-0500-00000A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00000000-0006-0000-0500-000001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00000000-0006-0000-0500-000003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00000000-0006-0000-0500-000008000000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00000000-0006-0000-0500-00000200000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n/3dWbpsem6HJ0rMPaIguoIXDxg=="/>
    </ext>
  </extL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600-00000D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600-000002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00000000-0006-0000-0600-000009000000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00000000-0006-0000-0600-000003000000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00000000-0006-0000-0600-00000E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00000000-0006-0000-0600-00000C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00000000-0006-0000-0600-000006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00000000-0006-0000-0600-000005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00000000-0006-0000-0600-000008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00000000-0006-0000-0600-000007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00000000-0006-0000-0600-00000B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00000000-0006-0000-0600-000004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00000000-0006-0000-0600-000001000000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00000000-0006-0000-0600-00000A000000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hrH3fQpbq2laGnRG/L3gWmZrQfA=="/>
    </ext>
  </extL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700-00000A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700-000005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00000000-0006-0000-0700-000007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00000000-0006-0000-0700-000003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00000000-0006-0000-0700-00000B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00000000-0006-0000-0700-000004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00000000-0006-0000-0700-000006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00000000-0006-0000-0700-000008000000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00000000-0006-0000-0700-000001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00000000-0006-0000-0700-000002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00000000-0006-0000-0700-00000C000000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00000000-0006-0000-0700-000009000000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a7AsO4KhmY6DeKxsDPJXMNOZ8ig=="/>
    </ext>
  </extL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800-00000C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800-00000A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00000000-0006-0000-0800-000002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00000000-0006-0000-0800-000004000000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00000000-0006-0000-0800-000005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00000000-0006-0000-0800-000009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00000000-0006-0000-0800-000006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00000000-0006-0000-0800-00000B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00000000-0006-0000-0800-000008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00000000-0006-0000-0800-000003000000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/5LRmXKVx134GcUB/kbTNpE52Lw=="/>
    </ext>
  </extL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900-00000C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900-000004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00000000-0006-0000-0900-000005000000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00000000-0006-0000-0900-00000B000000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00000000-0006-0000-0900-000008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00000000-0006-0000-0900-00000E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00000000-0006-0000-0900-000002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00000000-0006-0000-0900-00000A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00000000-0006-0000-0900-000003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00000000-0006-0000-0900-000001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00000000-0006-0000-0900-00000D000000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00000000-0006-0000-0900-000009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00000000-0006-0000-0900-000006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00000000-0006-0000-0900-00000700000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XxW9PfksV96EVJ6mhtp1I5LyTEQ=="/>
    </ext>
  </extL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A00-000004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A00-000003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00000000-0006-0000-0A00-00000B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00000000-0006-0000-0A00-000002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00000000-0006-0000-0A00-000008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00000000-0006-0000-0A00-000009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00000000-0006-0000-0A00-000001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00000000-0006-0000-0A00-00000A000000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00000000-0006-0000-0A00-000007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00000000-0006-0000-0A00-000006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00000000-0006-0000-0A00-00000500000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g/Vxhlx0+1UHlUVaaDu84TV3gmw=="/>
    </ext>
  </extL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13" authorId="0" shapeId="0" xr:uid="{00000000-0006-0000-0B00-000002000000}">
      <text>
        <r>
          <rPr>
            <sz val="10"/>
            <color rgb="FF000000"/>
            <rFont val="Verdana"/>
            <family val="2"/>
          </rPr>
          <t>voor een correct jaartotaal, moet je hier de terugname voorzieningen ingeven, op basis van je balans van vorig jaar</t>
        </r>
      </text>
    </comment>
    <comment ref="B117" authorId="0" shapeId="0" xr:uid="{00000000-0006-0000-0B00-000001000000}">
      <text>
        <r>
          <rPr>
            <sz val="10"/>
            <color rgb="FF000000"/>
            <rFont val="Verdana"/>
            <family val="2"/>
          </rPr>
          <t>======
ID#AAAAKZ_vnTM
Lies Martens    (2020-09-29 14:46:31)
er kan voor geopteerd worden om bepaalde kosten in de 61- onder te brengen ; gemakkelijkshalve staat alles in de 62- wat je doorgeeft aan je sociaal secretriaat zodat deze posten kunnen vergeleken worden met de facturen van je sociaal secretriaat, sociale balans, loonlastenattest,...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bAHrkb/7l00rWjuOPtMQZyhYsHg=="/>
    </ext>
  </extL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BA263AB2-9EDE-1741-A5D4-FC4D8C8331CA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55F16056-2C85-6E40-B812-7BA58F84C635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AD957B67-1171-7B49-A723-167DF4544E58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A594B834-68C4-9B49-AB50-FFA39C58ECF2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707BD8DE-E618-6E4A-BCB4-B95476C02950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749D3B81-4B8B-DE4E-87B6-BF08C5241023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36E23BD8-DED2-8042-9FB6-86C5CDBED0A7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466CA981-12B4-344D-8AAE-A4EFDD9E8EA8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A72FCD69-1819-9545-978E-CE22F9EADDAC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6B29C5DF-0883-404D-8B48-4619A7A22D3D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3023F9EA-041C-EB44-834C-C439351619D9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779C888E-165A-DC41-8F16-CBE800664CA5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F19E4670-3AA4-C646-A020-24EC2ABDF89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F3F75DBA-CBA4-6F45-B3C9-ED283DFC655F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2777DE4A-9C5C-6344-BF75-08154002A986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A951A128-09B3-ED49-AD02-A332D14020EB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j7LFT+f90cK6e+1jV7BXYY+e8QQ=="/>
    </ext>
  </extL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090A8E2-2CF3-5640-BEEE-84B453F5AD60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CB03B5BD-03F5-D94F-A671-171940959FBC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2C77F999-3245-FE41-9848-68E5B54A2053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6E78A9E4-23EF-7D48-B192-6D148CA5113C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6AE5B0C5-8D11-F045-97BC-5F9A946F9BA9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61E7333F-BBCD-C549-866D-7968A8EB955D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BD0FFE77-0A14-944C-B714-FDEE05B54497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EE2287D5-D42B-3B47-8F6B-3AFFB5DC47D7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BF7CFE9A-91D5-B348-BAA8-966F22C33EC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FC449012-F01F-2D48-A4A1-0FEB3D34C49F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2B46B234-C282-B640-9DA7-E20471C971C2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7FB3953C-D0F1-E341-A7DF-E9AB59ACC0F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14E4BA95-AAF2-9C4E-BD2F-10A51A59BDC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63E334C6-B64C-1741-A2C1-17EAD99D671E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17CF0A30-0E18-5F4E-A9B5-A1C922D6EA1D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FA60E248-560C-6241-82D4-320B41845864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H7/Rdb6L5QD1Gk48ddW1MtBdkLw=="/>
    </ext>
  </extL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5BC1CDE-DDC4-9D41-8CD8-854BA4DB2B4C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1D23A658-B321-1945-9C86-B47E7EC9819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AF4802CE-B6EB-0844-AD75-E0F8F082B8C2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81B0BA81-24E5-604D-891B-C30AC696842F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0ADB3290-5731-AA45-B8F0-73183D1418C8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049987D2-E3B9-6C42-84B4-087F9B9AF214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AAE80280-E7BD-5741-A990-EC63ACF07966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3C353E09-5839-064A-8407-EE34FAA2673D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5C7095BC-2D8E-E34E-90C9-2B10B78AC4D1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F55FCB35-4BBC-214C-82DF-5088C1690618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88568C21-6813-B543-835D-33D755F41BB6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83022DC8-81DD-4B4F-A248-3912C4D3E98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AB29495C-3FDE-5042-95F9-5B04C2F61495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A032EF68-A780-054B-9E47-85C256CD4F98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F6F71352-B2C7-064A-8EBA-C50BC9C0E79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569207A4-2EFE-0040-A588-4A9B3D9D97A9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xhIgDCIFQY1JY66+ryHib2OMkBg=="/>
    </ext>
  </extL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350B0F4B-42C9-FD4E-A585-5A142C1D295C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CD1B38D-2983-7242-9442-733D73C04A89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6D917F8D-84DE-E348-8CD4-277CC0E20213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C7A7A61A-78F8-E84C-A04C-86054F4C0FA1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9D096CCA-1BC0-ED49-AB8A-D850C997A2D3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E82F3778-4AEE-3C46-A221-A5BD8BE9616E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768BEDD9-1EB5-EA4A-87E6-EEED26001648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9A22E762-BB29-CE4A-B38F-B18C66B84534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48ADD31E-431D-6C4B-BDB8-A2975E50031F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E8C57F2B-841D-EA43-A37C-C5D6435615FB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439A180F-2CB6-E149-864B-D6A96DDA1A9C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CF26C5D2-EAC6-2F46-AE22-1B381524A38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9EA64158-3000-6448-A394-901F5D24ED3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5437996C-B040-E445-8AE7-7353971B8DD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3DB469AB-1AFC-B74E-B40A-D796C0CAD88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1CDB45C4-98DE-C045-9B45-F69123FDC90E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uq1NBmevirWgLnltmh12fARrt4g=="/>
    </ext>
  </extL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C39B259F-002C-C447-ABBF-9D2F1E9BAEA5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B25CE670-E96B-BB48-86F5-FDC31B15400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CB9034BE-CF3F-8943-97EF-23A3E5606B9B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F563290F-3A2C-B344-9BB1-74021D9A46EA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B13C5112-ACF2-4047-ADFA-8764C2C40102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6ED3CAE6-902E-4C4F-B02F-AD403C058B95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04445813-7997-A740-BF74-68EAAC47A4B2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982A1BA5-0492-9B43-8492-5FA300E4D346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AF79D93F-1459-7546-800D-BA4CF70A390F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05432A29-F578-F646-BF11-BF8D56EDFE52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0A201238-EDCA-2149-A2FE-09208B0FAADA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228BBB57-385D-4044-84D3-B771579D73C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BA7DD4F8-2F49-6C44-8DAF-0B072D7C316D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BFBAA076-C37E-D64F-870B-72914D39E6F3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68C3B5BE-4EDA-3942-8C53-5A19C5DA2392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BB3509CF-F646-2B46-A229-E64720904D94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3AQwcJrSAJVxe9xx1RrieqmfU7A=="/>
    </ext>
  </extL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AAF2311D-F448-4146-9328-2119DEBBB0C8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10441580-7289-8749-9D7F-AF010B9C5725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35EBA079-15F3-574B-9431-0DB704BEFA31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EBC60144-C474-2D4A-BB4E-DC6ABC4B57FD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087C7469-335F-F44B-8906-638043C15452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A8EFC386-C64D-BE4A-8699-07F4941EF618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8F46A354-D3E4-F846-A539-43676B973CD2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2C5DBECC-5ADC-B944-B6E4-29A60C77C5C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8528159F-0E87-2040-8F92-3EE2167EE1E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4E2A2C6A-DF2A-294C-B445-2865FD49020A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0EC230AA-C81A-CF4B-A0F1-E5CE1CDBF236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B5D3CF98-6365-CA42-8A5D-0124137D71E8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38E762BD-38F2-414D-85BF-BDFAADA2340B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3nOH19cW3TDgR4ygXWQ9Z7OC27w=="/>
    </ext>
  </extL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B28694D1-5EF9-8547-BAC7-4E6B55FF3A31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D8EF457B-4324-9843-A8DE-ACB3AA1E7848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2C5295E8-3969-E24A-96D8-670CF50CDFEF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5EC25B12-2E1E-0140-96F1-302B6737B9E8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BD0AF119-DE13-4149-80EB-900462EC4B65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E13B23BC-3B8D-EA46-A17D-948DD4981FFD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C6A2D0E5-B86E-3D4B-B619-57D7CD71160D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9870447A-FB5B-794F-8D2B-9CE797E69E3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BBC20F4E-D3A1-9149-A242-334B0CBFD06D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697E06E6-C5BF-E04B-996F-2AB57A60AAB9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58D0BDA0-3251-934A-8CFB-D957EEA198C7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E965A674-E007-4042-9393-BFAB8EC16CB7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261828BA-F5F3-CD4A-BE5A-44C081624B7B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Yh0y15hlo9TJZ3JikbasSVG2FCw=="/>
    </ext>
  </extL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974B883F-193C-1345-9EC1-CBD104B2BB77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F9E9EDD8-1849-AE4D-82A4-453ECB71348E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0C4FB49F-3171-314A-AC1E-F8B9636D5652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18C66770-4714-8C43-90A1-0F09E1728879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A67D037B-5E31-B14A-B03D-E0C2C44C6CDE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B91CDCC1-4F75-1E4D-AF54-C827CBE99203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E9962A40-3B94-BD49-9F2D-90127794C69F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BA7D14E2-1AC9-A549-8F59-D4C72417F977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D3968F73-B741-FA49-8733-B695DF7E4E7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3B31FEAB-76AF-9C44-9133-A795224EFA69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9EFC73C0-7506-6A43-ADC7-EBD4FF5AF0FA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216A7675-05DE-A441-890A-AD19C488BF49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BC7E455F-DF81-D044-A64D-8A3F86463D19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yRRzuuQ0LYmGq2ojaQDcwzpIVAg=="/>
    </ext>
  </extL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6C74EF2-E751-5C41-9EF8-8AEB30D8BE18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67C70E0A-A00B-5E47-90C5-59F52E2324C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CABF1FF8-D1A3-4146-8A6F-D05288D4F277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2BA2006D-0720-B44A-8382-DE31E038D875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AA2248EB-5A70-404E-B783-44486AD81FEA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392AB351-2731-ED48-9AF1-CEDBB9C9E8CB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439178AB-1D27-F34A-B7A7-F51BD6DE146A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A53BDF30-C858-4143-9479-D263B241ABF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A3940A38-15ED-E640-9ECC-9A036D48899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CA72ED30-EF46-BE49-8CCE-F2F579F86905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3D1CF0EB-722C-3544-A02F-424ABCAAA6C1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6BE2DF43-0A97-6B4D-AE78-23F5CCFACF99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05FDE477-9EAA-9041-AAD6-22F7B78BB0B6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3fw+h8xksOoQHULgF6uLQrMPb+w=="/>
    </ext>
  </extL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929F47B3-60DE-B048-9DBB-53EEBBAB38B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F7B2C45D-8774-4A48-91C4-B3D4CE9C107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187D4061-612C-7D48-BF36-0DF2536A3A09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F677294B-F6EE-184B-AE4C-56BDFBEADAF9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34057F31-3D08-9843-8F22-4EB006592468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F884D9BB-88E3-4246-9C36-25F59F0BF913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31DA9F03-B03F-384C-9D71-409488310187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C7DE4B46-77E5-8649-8192-B62B260FE84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542803EC-527E-A744-86EE-FEC246F29D1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E189A69F-550A-0246-AB5C-6B6D7D52CF39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05FB92D8-89EB-354B-A317-BAA375F57D89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230B0B9C-3824-AF46-B4B9-521496D6E6D1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BEF6F10B-FF6A-DB4A-BE33-ADF5D2611208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4U6NegmKBzmkG+sAaDHMTHl8DvA=="/>
    </ext>
  </extL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B179D4D5-8BDC-624B-9199-9C1BEFAF03ED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F8D92243-04F3-CA46-98BC-686110F7D567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49A1E9AD-5F36-D449-A04F-2088C448148A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CE28B35B-E3FB-EE44-922A-EEBFE513A35C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AB0363BF-247C-874C-B842-F17057A8E570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F5DB37E3-396C-144F-B1C6-04940E6D624E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30CD302F-7FA5-2B43-B19D-CDAD242D30DC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08CE0AEA-670E-AE40-BCA9-89541C4DE41E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B9021FEF-3A5F-B746-9B69-777CA37C729D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A311AC64-4F94-9249-9A4E-5CB41786ECB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86B7045F-FA97-F749-A38C-D15441224F67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28E84DD9-6FC9-DD4E-9711-66B6F6894A48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2ED68728-B5FF-8440-B43A-FC5C302E5717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AB2BD273-D46F-0345-A977-0402600C86E4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62CA61CA-E8B9-E24C-A187-5B2BE0408EF2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155DE896-CB2C-9F46-A4EF-0F346CBD0797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5LRx5Y/Adg9wYegwG03qjVMtgxw=="/>
    </ext>
  </extL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C8563FD-11E7-B445-8154-0F0A842DA159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6417A8AA-D7E0-304A-82DE-8FDFF94F3658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17F5076A-78E0-A542-943A-92EF508D960E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B1AC2BD9-2C7F-C74A-83DD-75E31A4B95F8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0B06462C-F18D-1C4B-8C6E-1C94BE6F1750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D9EFAE77-57B4-1544-A220-43B2881DF9EE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6BCB92D1-8C58-2E42-B69B-664E42291C3A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ABB3A57A-7754-D24F-816B-17E1712951C6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DA6A413A-F26C-704C-9D68-184DF303CE28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958A44CC-208B-764C-8D20-A36AF66485A5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B7FA55CB-22FB-A740-BF88-112AC89888E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6ACB46E6-BFE1-AC43-A108-27D545ADE006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60AB928D-798E-0947-AD27-2019354FFBB9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F8CA71BD-8CF9-014D-9FF9-01AB6B568113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9486AAFA-9599-1243-9BF9-11CCE2DB42FC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486D328B-FB99-BA4E-888F-96ADCB15202F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OZWDeZ6hDzws9NRuMkxqbsuZKAA=="/>
    </ext>
  </extL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C669FC2C-86AD-C944-A52B-D75FF1F115D2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B60799EC-B1D2-834A-B7E5-017C56437ED6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AC4E52A9-754C-484F-91A3-A41047D908A8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9FF320AB-5D42-2140-8B09-263331E06F77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B77EF933-A94D-2E40-B90E-9A84B9F40BEF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CAC76D22-9D04-D840-9E6F-7940E864839C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B2256005-E7C8-2542-ABF1-5A7BFB32E49A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150D26D8-91C8-F541-8AF8-A15E38039BB2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4F98BA10-6482-4C46-AB1E-B11238B9CCB7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26CEFE6C-00AD-2942-96C7-95E799D97EDC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0C86152B-7FB8-4947-B67E-B5B40A3781D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72155DEE-A514-6E4B-8DB6-F7AB7FDECFD9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18E2E9C8-DCB4-B94B-83FB-5A4FC195313B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F510D3BD-AEA4-9B42-BB45-95C43D7F6EC1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0A16F4D0-70A4-CC49-AEF3-4F5881EA5B3C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8E5B8A1C-B0BD-4548-952C-E3A3F3A08B2C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0/PTiK+ktyuiY8HXKRRz12WMmVA=="/>
    </ext>
  </extL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384240C-318F-5A4A-AF73-B169C4F7488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EDCAF4CD-FF18-D244-A71F-5DC3AC8E8307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20DF6C9A-22F0-4E4C-B974-1F5540159323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2086FCED-6F66-A942-A83B-2DCADE880EC4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7A96E21E-6265-C242-B508-5EF26148724F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71336FC6-98FC-5D4C-BB98-9199AAC2CC2D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406969E4-DF5F-CE41-9909-6F9DFF14A675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116E9866-1883-C04D-9014-69BD817D1AF9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5FA7911C-CBCA-AA44-9FDC-E142DB30AD9A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4C59C249-CD8B-1246-A313-EB08ACF18DF7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F0F5D906-D98D-B94A-BF2B-A5C1FA84121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D1A0F3FC-F519-FF48-91AD-821F42D8D422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229953FD-E7F6-E641-BCE8-2E662F84F7A9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A19BA0CA-2149-5845-A45A-AD031CA7AE76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DFE0E8CE-DC3B-DA48-B167-D0793409D17F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6F9E56C9-361D-D045-BC84-4A22B393648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sru94JruMQAdFH3KVRPHr86IxYQ=="/>
    </ext>
  </extL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38FDCEDC-DCEC-2543-9D66-309ACA4DB13C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924AA779-1D41-D042-ABC4-DDA82D9CEC98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1A3DE702-E2F4-4242-BB43-526C7993D882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A39F69E5-F70E-EC48-8AF1-9A3F518FBB33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3D3ACB2D-508F-9340-B333-79B8864FEF99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B90454BC-9786-DA43-BB00-0CAC618AC4A8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C420C402-D776-034C-997C-EB63546B0F0F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A637D95E-B21D-A841-8B81-9658D119195E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FF3CA1BC-3979-4D41-91FC-BE727C960ABD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19C00E60-0ECA-2A41-AD66-67EC67E8357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1BDA5519-15AC-B74B-865D-FBF4915FA98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E854DBBA-4BBE-6546-9BAA-9817AAC29FF5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8F89F5C8-B76A-E54F-873E-FF026DD34944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C1CCC600-C1DD-1E42-8FD3-B9AA7BD5ABF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C05BDB49-52E0-E341-B841-58A58C155550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43AC67B8-1FCD-174C-ABF5-DB8AB0C08888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gCNJp0+fiHSEXP7933w0vHWzSKw=="/>
    </ext>
  </extL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23B68918-A08D-D242-8D74-B5C598042693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AB28103E-5913-8E44-A8F8-AA1D00F7A45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0CBC6D60-3518-3E41-98B2-BF98F2E8770D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B876423F-8FF9-274C-AB8C-351FBE4D6E01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495F2202-955B-0F46-884B-950728CE8A74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9CDCF98F-7ECD-D344-A414-6A8234264271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6F85F56A-3B41-2B4F-AA29-A1AB95266C6E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A13EAB4F-C740-894B-A6BB-5F442A07214C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1B438ACE-ABE6-D247-9ADB-0EED998D104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067C5723-1E83-B244-8588-22335992621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803E1E49-84B9-2340-A1F3-D3680B098167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4FBE9C11-429B-A242-A5D6-237495BA4FEC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6E6BEAAA-1DA3-2A4F-956A-6C73816C655F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95749591-66C9-3149-A99C-8B0E63FAE8E7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uQPV83VKEIwZQdh7HtDU0OPPFMw=="/>
    </ext>
  </extL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53F4F65-18DA-4B41-9A81-52616EBD8711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D553A8E7-7DC4-6A41-A81D-463AA44ED14B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F9CD1213-0951-8A4E-BEC8-58DE5B1C79B2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3D368ACA-1388-6348-AA7A-3BCCFCEF2C85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6A2C1B08-979B-B24E-83EC-8C56DAD5A59A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65A2AD7D-EC5A-9449-8A4B-236DCC161CCE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104DA81E-7BF2-7144-AC38-77926EE8908C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897F8460-7639-9B45-8B67-DEB1C039BC07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1BA86065-F8A8-B44E-B53D-A5A995CA3C1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DF5B9E79-E3E4-7341-91F9-2466FC39832E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CBBC1A37-6822-7E49-B50E-32E123DF1F6B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CECAE189-E92E-A348-8F21-3AC9D74BD907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83BAD6FF-C58A-EC44-8201-6D9B9873B442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93E59A25-7B17-AC4E-B964-5367D3CADD57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Igtl6l/y6qMR0FZpxua3ZJHCL5A=="/>
    </ext>
  </extL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234EFA76-5F43-D743-AC5F-F8220D8425FC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8E558B7A-9CBA-2F4E-9793-7F961D2145C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CD4CFCCD-CAFE-3D4B-9840-6C29A251A820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118F5258-AB1E-4A41-B87F-34CD576843E7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47A3C540-0EB1-7C41-8461-AC2A6F705439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9F0992CB-5536-8C4C-AAB9-F8D5FDC9EFE2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589338BA-1259-F44D-86EE-7C58149B2C8B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ED41E228-9ED9-8244-AEDC-18885B50789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89CECD4E-4698-984B-AE01-76CD06E799D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A07A68CE-92AC-8F46-BE69-9A485B1C65D7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5108699B-EB34-8742-82DF-F324526F557F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F962F8A4-FE74-594A-B841-A18B26D911CC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E4A11D6C-98DF-7842-A295-26FF1DD9F86B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958D81A3-BD4F-064F-BA16-E77C5AF6CB67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D4L7sG6LHDTQOE2KBNZBTiKemOg=="/>
    </ext>
  </extL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A54F7EDB-A3D5-E94A-B564-F677EF15AB67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4B8D7D56-F980-FE43-8354-E94D7336B01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BE8FE542-D9AA-AC40-A922-4B2E1E6F2A2F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5F2E6CE1-3166-2044-AC8D-3B2BC52762BC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041E9198-57DF-9242-84EB-4E841AA596E9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A3907750-C430-BC49-B6E0-A8F05697516E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B973CAF7-5F00-304E-9115-A08D60E847CD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255B3164-B09D-E647-BCFD-EFE34B63148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191DB23E-A50E-BA40-B712-FDDE30F7D21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297ADDD9-BEF4-9B4E-813E-86FFB531EFD4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8DC226B8-AC0B-AE48-B068-688A9516CF3E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9B895CB7-0361-3C43-A9DE-F997EE48C103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255A1D30-D76F-4F4C-A01F-A0128BEA6173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A7BA7526-A499-FD4A-A110-9B7A0703E1A1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I8729vxHXvUB0w/bV6CCn210EbA=="/>
    </ext>
  </extL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45E482AD-BDD5-9F40-9C9E-CC87D9EBC1B8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1A3CA0C4-65AA-ED4E-9D18-53B048E298F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97D52375-B361-E94E-9A75-6575E69014F1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FE9EDA64-965E-174D-BCFE-64EC813BB272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889A9439-60C5-EA46-9718-257CFA0CD5C9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25C52A31-0336-7A4E-8D7C-5F5951E9FEE4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95697289-B720-5446-8D90-5260671F3027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9C629414-B486-6848-B7E5-495D91E675B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CB75BF79-E653-564D-B867-9B6C2A94906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4555867B-8C7B-454D-86AE-A0B3EBC0FC4A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B85DEC2F-9376-DC4F-AF88-03FA9C5FC299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EC7F7B84-9D79-D249-B9E4-E6C9EDEBD21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6E80C2DA-21F3-084E-9C74-32476FC089B2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C2EB3B16-7CD5-E545-A0F0-59792C3CED54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oo7rBkNIuAoGX/zVC+PKGWmrkbA=="/>
    </ext>
  </extL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893A575F-6F81-3B41-B02C-360155DC612E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21931268-732A-C84C-922E-364EA9A3ADE9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4B8D9A83-8F50-B941-B9AA-81EAEB4086FC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632FB38B-1F27-7D47-9A4B-0F9E599369A1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1502387A-3B6A-8440-8B7E-60394DB91AF1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C124536E-03FA-EE45-AA6A-DCBD3364F74A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4E1AEAF6-E208-0142-BBEB-BA7425FEB67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ADED9340-2650-F948-A15C-CCF8A627F09C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CC0CF5C6-BC4F-4741-B64D-A7305C098187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209DF036-92B3-6B4E-929C-47D276FF09C9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E76B952D-ECBB-AC40-BE5D-96B77FF094CA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084CE796-33F3-444B-A535-543A83AC9F5F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na2mppRiG55hTNoWmbNDoafoo2A=="/>
    </ext>
  </extL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1E4963F-9130-864C-A805-51DCF37EB97E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F94CA980-F15D-144C-8A85-A992B2097CA9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F082ABE2-3A27-474E-B06F-B6B5B1160554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5CCE8686-FCC2-A348-AE25-BFE1069365E9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51EF2332-FF20-1446-8F07-D8FD2B0D2A0C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92F494C9-AB5E-A245-A11B-D2829D0CD05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11FD0620-C4D1-8844-860B-2EF3CAB8B91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F63F38CE-3BCC-2F47-82B8-1A6D72766F7E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420C5811-3A86-8C48-BD09-C3A441A3DDE2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96E249AC-ACFB-7B44-8518-5F0351B7C6AF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B1894C2E-D1B4-4D40-8A69-3095AB625375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DAA458AE-A6B4-3547-B825-9176096FF522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0TpeejHhtR0W8BhcYM3HbN/ViGA=="/>
    </ext>
  </extL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A55D4DF2-8E8E-D64A-8C15-1D66DC2FF42F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A351343-6629-4340-96AC-92B91224AFC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18794F2A-AB81-3241-B896-F2C07886EC1A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069C4145-F9A4-EE44-8FA6-158F86B2707F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3AFF8D06-8F0E-9946-B67F-AAB1D4C875A5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C0D04152-A807-7E48-962A-81B7D3AF769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9DF144CF-61E5-3345-8030-CDE07F4F66D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9DEF7623-7672-4B4A-9203-C85E0B911AE1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2FB6B4D9-164F-7748-BEB9-E55434010F1E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BF1E3673-94A2-A447-90D3-5C7AC3F00E32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6B5D0957-344D-904C-BD6F-6307BC36D370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B18F192E-C882-8C42-A0FF-EEF221CECC4D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z7WBvxOR2RBwToTeZU1DwIPBToQ=="/>
    </ext>
  </extL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B38320D8-1AB5-8043-9E91-59E011E50F5E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1CE35AE5-C980-F84D-93D8-B5CA1AF33BEA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3BC9509E-2FE2-D04E-BBD7-CAA3E3E7C009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810BC3A2-0507-E24C-BD16-B28AAC42EB76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39087BB6-35E9-E844-83B3-6F45F32B0599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99FD5FFF-7A72-0245-95BD-778D09475BCF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DEBE14D8-0964-CD4B-AC97-DBCA87749E7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50A22794-5E13-1545-B4F8-2041D4FCACB3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20C85D0A-7F75-5046-BD38-F0AD112517BD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2D67F50E-921B-1A45-978B-A6EE96FD278A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1283ACD4-EBDD-9948-837A-A363062276E3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794B8375-5FE6-8B44-8838-17AED70DCBD2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BdUHbl4nzllXJcbqARHR5HQorDQ=="/>
    </ext>
  </extL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AFE91130-2694-C74F-94EE-C4BFC29F773E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1EF300E5-6CD5-E34B-9A62-0C89EAD56E26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5EFACB1A-E8E9-6D43-A76C-D6DBC67B69FA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0B67F3A4-8D8F-7441-977A-586D89F56F42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51DBF530-DE9D-F54B-860C-C4D4C0936E15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58D4AF68-45C6-B74F-AC22-D58527146A9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268BF22F-C521-434D-973F-13FDF7F93AD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9ACC6807-A651-5547-9699-DD6D43DD4058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775C031A-49F9-A34A-87E7-19D7A6938C0B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05634A71-CA8B-864D-89C2-ABB92B016C7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A85E173C-DADE-0248-969F-8026643997A5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62749E3E-CC5F-4540-91EA-4C4CDD927607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4pZqfzrRMiPMWlqfDp8EcGaX20Q=="/>
    </ext>
  </extL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A755096-5A10-974B-B2F2-8222ECDEEB03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9B810D67-3AFB-874F-8D18-646C3AF36E1E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E659E832-4A2E-184F-8BE3-E66F5AF8B302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196F49BE-D78F-6A4F-8FAC-A3EC78E46089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DFFBC5E3-A556-7844-BBC2-852BCECE83E2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D402EFB1-B379-1641-AE5F-7D355D6B1D8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FAD3078D-F409-E044-8B13-60B81CD42C35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2A689FE5-93D1-164F-A7C0-15C6F262CE86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034D7906-D047-984E-951F-88FE95DDB409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8F8A6C3E-D415-BF47-AFF1-5604367592AB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lnZ2DQkalLfvp5NB57nnJf1Ze+Q=="/>
    </ext>
  </extL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2242D1F-EB39-DA40-AC43-FE26ACBC099F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937956C6-F4EB-F641-9242-44C79A99C1E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DA38373D-7F49-814A-B2EE-570063210119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EA977585-5FE4-DC4C-A930-3EB0C38A7491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79C531D8-F93E-6A4E-B3FF-3510E8A8AA1B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37ACCD8B-CF62-2E4D-BF7D-47DAF554E22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3A4FDC09-48D7-C340-8B84-3E85D0BE833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9F11C0CC-E53D-3F4E-BD1A-54165CCDE8B1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BA0E4E2B-C22A-654B-925A-31254FC53948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FC1208DF-9759-8D46-9331-07D4ADE18854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Ui0KRVogywx6tLPirduGr8GFoWQ=="/>
    </ext>
  </extL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F5736C5-4858-9747-B765-6DC0D3A490F3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7CEA5508-1FB7-6C4D-AAE1-2B59835E3B7E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AACED121-3252-A147-B5B1-331F4BF0124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8678ECE0-1E1F-2A40-B483-DDB60E3902E1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477EE3A4-E7AA-7F48-9F36-FDAF82C96EFD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762D7C14-02AC-F440-B6E9-92AE54537CEF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6B294F1C-6F23-874A-8097-EDD0D8E724C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9AAA18A7-9DB8-DE4E-B40D-DD64781438D8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93B2EBD4-8270-C745-A1FF-543D172FC61A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2D8F8ED3-8A65-7E45-828B-62AD35813BC3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4DoMCZcqyC2EVZkTj1MuRS7LhLA=="/>
    </ext>
  </extL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7DFFBAA-18D9-D743-BCF0-FDAE91A2334A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104DE239-4681-BF4B-AF96-2CFEC5C71A02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A8F7D1E5-4B29-9B4F-BBF2-4037FF6BFD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A6470993-4C37-EE43-9C27-3690BF064D54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12DA0CD3-6571-B344-969A-25990364A5C4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9D1AC348-2884-ED47-9518-F867013A44D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7B6AEB09-9DF2-D043-A6A2-86973CE2E3C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10F2E3C5-06E9-7341-B0A9-FF308EA1B0F3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39F5F459-6A22-8949-8984-D4A9729D2A47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B34A66C8-4A1D-DA48-920A-F4F875485D02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+b05rVsJZ73fzJXOYuK90T6N7ng=="/>
    </ext>
  </extL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1C4FE74-84AF-B04D-AC97-1740F30CAC75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549C3814-B01D-7147-9D8B-1E1B2669D30E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E1070398-2EB6-1045-8F62-2550939F762E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0D5A7B45-80C3-3D47-B31F-7CF4C789FE91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4FD767E1-5978-A946-8432-89CAA709926E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C1C0926C-1B97-414E-94DF-4DC761F0843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CE829A64-64E0-AB4D-9C2B-82E31C46834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DF7DD673-8035-BE4D-9F9B-6EE443617506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9BAF4A32-F3C7-A949-A0EC-E270F1920A94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8A8C188F-EDD5-A743-BD37-ABFF4B8213A9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kuCu3gyvoQSk82iCQoF8RNyUqGg=="/>
    </ext>
  </extL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FC0D441A-E65E-0448-93F5-61B43CB74742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E7E5ED66-DBBF-E044-BC14-C1B314AB2AB2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1ACE08D6-68C2-3140-8BAD-03F5A506E439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BBA32311-DC78-F848-BA24-A70722EC15A5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03BEB886-8AC5-6540-BC45-48D0FEB56184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31934D7A-7D45-E242-A34D-59D30215C96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638414CF-7965-3E4B-B8E0-B269659EB68C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0EA8447C-D532-5B4F-ADB2-887CD5AFA66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C76B3D15-D171-D145-86A5-6444D7438AA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275BCD1C-B775-DC44-9E07-5E0CB0AC055D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AA1E3D29-69FD-4449-A316-C99AEEAD0DA1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7EA64597-1C7F-1D46-95CF-6DA28039F86E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B0B19E11-8B34-404F-B308-873FAAA0CF2B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A88C87FC-7EE8-D343-B038-0A4DB99FD554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tD+KztFiRzCBZ5fYbD5y9dpmzag=="/>
    </ext>
  </extL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1E60A379-A61F-2A49-9554-77ED7BBEBF91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4A83AC41-2352-C747-B9B1-836D3BD6487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A4DCB766-EF02-8748-92C4-26242191F5BC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157245AB-B8C4-A149-9159-73396A6EB348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A08273B2-76E2-6444-9CB2-B155B61242C2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4C3C8577-E660-EB49-88AE-846BC0001976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986C50A9-9277-1446-A221-F3BA58224DCE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80F0EEEC-700F-8D41-BA1E-2541775317F9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DA5DE7C9-4727-8F48-9668-2524A3CDC23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106C93BB-FC3A-4148-9F0F-1A83CA6BD4D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1F50863D-A1C3-D646-9B32-9C47307BC40C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3570CB63-733B-144F-9FC2-744A80A869B3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578BA055-DF76-4A49-A016-7F74A2BDBB41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7FC5AAB7-FDEE-434C-B768-35AA1FD0265B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YlqIuX3+ir4NkVpfEWRSWyshkSA=="/>
    </ext>
  </extLst>
</comments>
</file>

<file path=xl/comments4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8AEC2794-ABFA-FE43-936B-3BBBF3EC6EEF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DAB1634-E792-B14A-B029-3A27E5D90998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0B3931BE-3D08-6A4C-AFB7-50C7DEC81C7B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A438EBCF-2CEE-F84A-B38F-7CEDDC33282C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53FDB139-F39E-BC42-94AD-9D5E5911910F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8B0B2E27-CC14-6841-AD50-815EF8F4710F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9A5D2678-CAEF-E840-934D-894DC30718A8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E931B653-E963-7746-AE21-444AE1FC50EB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B8EBA1F8-1244-114B-9712-5BDD48D25F9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CA50B750-3F31-2048-AEBC-A8ABBAD99F8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AE5BDA6A-7F0F-D04E-B7EA-805260017D8C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39856F4D-2977-4149-8C6F-56781FE31F11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6AD8FB44-C173-D54A-A38D-3E8E8BCB63F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4E193AD6-5437-B945-A84B-2AA7596C7F91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rNlWo4XCDHlRnGQRjIDl5PWEyfA=="/>
    </ext>
  </extLst>
</comments>
</file>

<file path=xl/comments4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46518B41-1549-2940-9ED8-9E908F80C93D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D52C8738-DBB5-204A-8694-2113C1E8E55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7EE10831-7CAD-7F4F-804A-0A9897CBD3DD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6EB6E37B-C786-D945-8F8A-6E4787A84E1F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591DECB3-C9C1-4D42-9ABA-E1D7A32766E3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7C5E4BFE-1652-2B42-9995-B26DEF505925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A061A148-A37F-094A-8762-34F7236F3141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EF2EFE6F-EEFA-AE40-8432-ED4A1800A79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E0C03A61-6E66-CE44-906E-708CE3E0BD1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4C0FAEB8-B59E-DA41-B9FC-EF0B2383720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76182CBC-CBB1-5548-AE7B-02BCDD065ECD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3348F7A3-6AEA-A340-B1CC-C8C95A15BE6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B3344E5E-AA6C-AF43-8CF8-25212A31903B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E8E71A1A-FC86-8740-B338-B20F0A02974C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uGJdx+hoUCBJxCl4dx8LrA7HEcA=="/>
    </ext>
  </extLst>
</comments>
</file>

<file path=xl/comments4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9815051D-2930-E742-9A74-F602D5CD39F2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2C69D3B8-22DE-7D4B-8FAA-879774AB964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C47843A0-C47D-2745-86F1-175E88FDA7A6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7F41FA77-695D-5046-9E9D-72324C817A68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1630DA57-BF45-6040-A548-04A1D522EC14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A1C08E12-B876-3140-9DFB-751DDDDAE2D8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B3681397-D24E-D744-BB3B-103299AA83CF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297D3E92-6C43-BD4B-8547-1CAC54373334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27F25355-4535-274F-ADF7-FDD938DAC7D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CCA1B4AD-676C-824C-A72B-6081B835E50F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FB620CFE-B121-424D-A966-96768354A59E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69831484-7495-744A-80D7-F8E454983D94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6C07CFF5-3F0F-D34E-BAB7-B72AD20FA50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ED35051D-38C2-AE43-9D5D-0CEC3FF33BCF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nWzHygpf1fgq9zh8RFeAzbTJakQ=="/>
    </ext>
  </extLst>
</comments>
</file>

<file path=xl/comments4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718C5BB-FEE8-B443-9015-7D0FDFA53F91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AA7DE657-6B80-574A-8EB7-A24AF9B88B1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503ED2B0-B3BC-1E45-951A-896D6F1E4853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ED8E51EF-14F3-AC4F-93C9-047B4E78E5EA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93A123FF-770F-1E43-AC80-E6D9F53C814E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6AAA219A-83CA-AE4E-BD2C-6BA7C339842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5DFC411F-4B01-DB44-8D72-0E90DB0E87ED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6F5B7E5D-C663-BD46-B5BB-9CF434406791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3E79DEA0-D2F1-544C-BE29-C23B4CC7BBB8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F5850653-B17F-6F44-8B79-B979EB45EB3E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A820C7E4-97D0-E24C-BFB9-75212C4CDF0B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a+NIkjzILdAFO3H7gnWR8hxvUag=="/>
    </ext>
  </extLst>
</comments>
</file>

<file path=xl/comments4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32953A3E-50F9-6248-B03C-27C527C756D5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FEB266DC-1745-4340-8FEF-91B02BCB3643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072542A0-A908-E14D-AAA2-7E4F23F1DA82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B465CDC4-A5E7-1049-A3DF-383D3E06D9D9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1533B456-2A95-B645-8B43-6DED6667B1F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FD858B6B-7134-2148-875F-6745FE487E0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B83804CE-FD39-7948-ADA0-9B56956FE38F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C761C9BE-E5F5-BE4B-9733-9BFC945C1261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76D3B6BE-1BBD-A34C-8520-C5CBB676E0C1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A122305F-D882-0944-8B80-D14E6269B4EB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074159A1-142B-AD4A-8473-9DEB939A7E07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mcSrkNg5rXsExuihzMN5YAwmCMQ=="/>
    </ext>
  </extLst>
</comments>
</file>

<file path=xl/comments4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3AA177CF-3422-1840-B290-14F6F1BA3A2F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425D160-21C1-5941-8A47-5009E04466BF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137E43F1-FF2A-1845-AD4D-8A1D3B3C5C91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A4D9D3D5-FD02-8246-B8E0-BB854B6A63E8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730AD77F-8AFD-774D-AB0F-1A15BB4B1B87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C0C7E555-FE82-C948-A49D-D0846833A9D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0C361A20-96ED-2C4C-8BA4-35D689B325B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D69A8862-5FC2-5447-9E4A-1A5A8DEA1A6F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136C2EF9-DDD0-8044-A33F-37F647624FF4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7009CFE8-3AED-2444-8F95-2C5E36993CA2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E51EA989-4A2C-A14F-84BD-B62AFE9DF5A3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dVhftdGr+nYodXjFByHGwoKN6rw=="/>
    </ext>
  </extLst>
</comments>
</file>

<file path=xl/comments4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853893CF-2DEB-3D40-9C50-C92080D70FAD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4DC49D41-81C2-F943-9499-25A3457DEE0B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E0D6EA78-C80A-C84F-A86A-1C08C79E9C19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5D06A14C-81E5-E147-969D-C811F268F932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2756577B-1137-9940-AFEF-4BD24CC937C5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7DF54668-C244-0448-BEA8-0502E3B91DA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7E76210B-B673-FD4D-9373-E6B3EFC4230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A3CAF9C2-329C-CE4D-92A2-26592407E75E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ECD360E1-F3FD-0249-9A28-1EC18B204A82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49048CA7-FC17-3746-9568-FEA5F4649D36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E53CBD94-ECBF-114E-A412-FB99449DD6C4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ArSXbRL6PKOrWLeFxahH/HQTU/g=="/>
    </ext>
  </extLst>
</comments>
</file>

<file path=xl/comments5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2AB8F9E1-2A6B-A542-BCFA-950E0C8B8BEC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A066C2FE-5ADE-DE46-AD63-2EAF7286947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8581AD32-6BCB-AF45-85C5-7226A68027C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DE04CFB3-7A76-A243-B577-04E359C9351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33E91C37-68FA-B14A-8CB9-1B1B694D16B6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21913053-3D4A-A740-8B55-FB7E0355A6C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58A01784-CE4B-494C-97FA-B8077E207F8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B45C60C7-0FF4-0048-A8A8-B13FF65FDC26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D35F3530-42EF-FA41-BDF5-DBDFC6E02191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AA8BCF8B-60EE-844F-9585-B22C5171D61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FC665279-434B-1540-BA65-8CE83F3323F8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PQgi+F9wc6osC+ScVN5456CtwPg=="/>
    </ext>
  </extLst>
</comments>
</file>

<file path=xl/comments5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8" authorId="0" shapeId="0" xr:uid="{00000000-0006-0000-3600-000001000000}">
      <text>
        <r>
          <rPr>
            <sz val="10"/>
            <color rgb="FF000000"/>
            <rFont val="Verdana"/>
            <family val="2"/>
          </rPr>
          <t>"'artistieke" functie volgens de CAO-Podiumkunsten, maar niet noodzakelijk 
volgens de RSZ (dus geen korting, geen 108%,…)</t>
        </r>
      </text>
    </comment>
    <comment ref="A19" authorId="0" shapeId="0" xr:uid="{00000000-0006-0000-3600-000005000000}">
      <text>
        <r>
          <rPr>
            <sz val="10"/>
            <color rgb="FF000000"/>
            <rFont val="Verdana"/>
            <family val="2"/>
          </rPr>
          <t>"'artistieke" functie volgens de CAO-Podiumkunsten, maar niet noodzakelijk 
volgens de RSZ (dus geen korting, geen 108%,…)</t>
        </r>
      </text>
    </comment>
    <comment ref="A20" authorId="0" shapeId="0" xr:uid="{00000000-0006-0000-3600-000002000000}">
      <text>
        <r>
          <rPr>
            <sz val="10"/>
            <color rgb="FF000000"/>
            <rFont val="Verdana"/>
            <family val="2"/>
          </rPr>
          <t>"'artistieke" functie volgens de CAO-Podiumkunsten, maar niet noodzakelijk 
volgens de RSZ (dus geen korting, geen 108%,…)</t>
        </r>
      </text>
    </comment>
    <comment ref="A21" authorId="0" shapeId="0" xr:uid="{00000000-0006-0000-3600-000004000000}">
      <text>
        <r>
          <rPr>
            <sz val="10"/>
            <color rgb="FF000000"/>
            <rFont val="Verdana"/>
            <family val="2"/>
          </rPr>
          <t>======
ID#AAAAKZ_vnCo
Lies Martens    (2020-09-29 14:46:31)
"'artistieke" functie volgens de CAO-Podiumkunsten, maar niet noodzakelijk 
volgens de RSZ (dus geen korting, geen 108%,…)</t>
        </r>
      </text>
    </comment>
    <comment ref="A22" authorId="0" shapeId="0" xr:uid="{00000000-0006-0000-3600-000003000000}">
      <text>
        <r>
          <rPr>
            <sz val="10"/>
            <color rgb="FF000000"/>
            <rFont val="Verdana"/>
            <family val="2"/>
          </rPr>
          <t>"'artistieke" functie volgens de CAO-Podiumkunsten, maar niet noodzakelijk 
volgens de RSZ (dus geen korting, geen 108%,…)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bDVzm7cSl9JYeK4LvLahImJBHRQ=="/>
    </ext>
  </extLst>
</comments>
</file>

<file path=xl/sharedStrings.xml><?xml version="1.0" encoding="utf-8"?>
<sst xmlns="http://schemas.openxmlformats.org/spreadsheetml/2006/main" count="4346" uniqueCount="238">
  <si>
    <r>
      <t xml:space="preserve">Raadpleeg de handleiding bij de calculator voor je begint! 
Je kan de handleiding downloaden via </t>
    </r>
    <r>
      <rPr>
        <b/>
        <sz val="10"/>
        <color rgb="FF0070C0"/>
        <rFont val="Verdana"/>
        <family val="2"/>
      </rPr>
      <t>https://www.juistisjuist.be/tools/calculator-loonbegroting/</t>
    </r>
  </si>
  <si>
    <t>RSZ-BIJDRAGEN voor de zgn. Categorie 1 van werkgevers</t>
  </si>
  <si>
    <t>a/ basis-RSZ bedienden</t>
  </si>
  <si>
    <t>basisbijdrage + loonmatiging</t>
  </si>
  <si>
    <t>basis-RSZ arbeiders &amp; kunstenaars</t>
  </si>
  <si>
    <t>inclusief 5,61% trimestriële bijdrage voor vakantiegeld</t>
  </si>
  <si>
    <t>b/ RSZ-bijzondere bijdragen</t>
  </si>
  <si>
    <t>FSO-basis</t>
  </si>
  <si>
    <t>FSO-bijzondere</t>
  </si>
  <si>
    <t>AO-specifiek</t>
  </si>
  <si>
    <t>asbestfonds</t>
  </si>
  <si>
    <t>risicogroepen</t>
  </si>
  <si>
    <t>tijdelijke werkloosheid</t>
  </si>
  <si>
    <t>aanvullend pensioen (WAP)</t>
  </si>
  <si>
    <t>c/ extra RSZ indien minstens 10 werknemers (aantal gemiddeld in referteperiode) : manueel in te vullen</t>
  </si>
  <si>
    <t xml:space="preserve"> </t>
  </si>
  <si>
    <t>RSZ-KORTINGEN</t>
  </si>
  <si>
    <t>afhankelijk van de werkgevers-categorie waartoe uw organisatie behoort</t>
  </si>
  <si>
    <t>oKo's tool is gemaakt voor categorie 1 omdat ze alle werkgevers uit de private sector betreft</t>
  </si>
  <si>
    <t>voor bijkomende info, zie volgende tab 'structurele RSZ-korting'</t>
  </si>
  <si>
    <t>1/ extra RSZ-korting voor lage lonen = tot maximaal 11.233,89€ bruto kwartaalloon in 2025 = een 3.744€/maand</t>
  </si>
  <si>
    <t>manueel in te vullen via de templates en individuele werkbladen</t>
  </si>
  <si>
    <t>de formule omgerekend per maand is : 0,14*(11.233,89€-brutokwartaalloon) / 3</t>
  </si>
  <si>
    <t>2/ doelgroepvermindering</t>
  </si>
  <si>
    <t>voor kunstenaars, vermindering per maand</t>
  </si>
  <si>
    <t>maximaal 517€ per kwartaal / voor een VTE</t>
  </si>
  <si>
    <t>indien GMMI betaald wordt (1.994,18€/maand/referentie januari 2024)</t>
  </si>
  <si>
    <t>OPGELET: deze korting werd nog niet afgeschaft in Brussel, deze tool bevat dus de maandelijkse RSZ-korting voor kunstenaars</t>
  </si>
  <si>
    <t xml:space="preserve"> =&gt; voor ouderen, langdurig werklozen, jonge werknemers, arbeidsduurvermindering, … =&gt; zie wetgeving per categorie</t>
  </si>
  <si>
    <t>SPECIALE RSZ-TARIEVEN</t>
  </si>
  <si>
    <t>studenten</t>
  </si>
  <si>
    <t>beperkt tot 650 uur per jaar + andere voorwaarden te respecteren</t>
  </si>
  <si>
    <t>eerste tot zesde aanwerving</t>
  </si>
  <si>
    <t>regionale kortingen voor jongeren, ouderen,…</t>
  </si>
  <si>
    <t>enz.</t>
  </si>
  <si>
    <t>ps. De werkbonus beïnvloedt het nettoloon enkel en heeft geen invloed op de loonkost</t>
  </si>
  <si>
    <t>STRUCTURELE RSZ-korting</t>
  </si>
  <si>
    <t>voor berekening en uitleg, zie:</t>
  </si>
  <si>
    <t>https://www.socialsecurity.be/employer/instructions/dmfa/nl/latest/instructions/deductions/structuralreduction_targetgroupreductions/structuralreduction.html</t>
  </si>
  <si>
    <t>https://www.socialsecurity.be/employer/instructions/dmfa/nl/latest/instructions/deductions/structuralreduction_targetgroupreductions/artists.html</t>
  </si>
  <si>
    <t>PROGNOSE PERSONEELSKOST</t>
  </si>
  <si>
    <t>BEDIENDE MAANDLOON</t>
  </si>
  <si>
    <t>NAAM (facultatief)</t>
  </si>
  <si>
    <t>FUNCTIE (facultatief)</t>
  </si>
  <si>
    <t>PRODUCTIE</t>
  </si>
  <si>
    <t>aantal werknemers</t>
  </si>
  <si>
    <t>STANDAARDGEGEVENS</t>
  </si>
  <si>
    <t>statuut</t>
  </si>
  <si>
    <t>bediende</t>
  </si>
  <si>
    <t>CAO</t>
  </si>
  <si>
    <t>categorie in de CAO</t>
  </si>
  <si>
    <t>maand v/d anciënniteiteitsaanpassing</t>
  </si>
  <si>
    <t>maand van indexatie</t>
  </si>
  <si>
    <t>BRUTOLOON VT op 1 januari</t>
  </si>
  <si>
    <t>BRUTOLOON VT anciënniteitsaanpassing</t>
  </si>
  <si>
    <t>BRUTOLOON VT indexatie</t>
  </si>
  <si>
    <t>eindejaarspremie-13de maand VT 100%</t>
  </si>
  <si>
    <t>tewerkstellingspercentage</t>
  </si>
  <si>
    <t>(vul % in of verhouding bvb.=28/38) ; als het % varieert gedurende het jaar, vul het hieronder in (rij43) en pas de formule aan</t>
  </si>
  <si>
    <t>aantal werkdagen</t>
  </si>
  <si>
    <t>per maand gemiddeld in 5-dagen stelsel</t>
  </si>
  <si>
    <t>aantal extra vakantiedagen volgens CAO-Pk</t>
  </si>
  <si>
    <t>effectief BRUTOLOON 1 jan</t>
  </si>
  <si>
    <t>effectief BRUTOLOON met anciënniteit</t>
  </si>
  <si>
    <t>effectief BRUTOLOON met indexatie</t>
  </si>
  <si>
    <t>effectieve eindejaarspremie-13de maand</t>
  </si>
  <si>
    <t>VOORDEEL IN NATURA vast per maand</t>
  </si>
  <si>
    <t>bedrag per maand</t>
  </si>
  <si>
    <t>VOORDEEL IN NATURA vast per dag</t>
  </si>
  <si>
    <t>bedrag per dag</t>
  </si>
  <si>
    <t>VERGOEDING WOON-WERK</t>
  </si>
  <si>
    <t>MAALTIJDCHEQUES (enkel werkgever)</t>
  </si>
  <si>
    <t>per dag</t>
  </si>
  <si>
    <t>FORFAITAIRE KOSTENVERGOEDING</t>
  </si>
  <si>
    <t>per maand</t>
  </si>
  <si>
    <t>% RSZ-PATRONALE:basis-tarief</t>
  </si>
  <si>
    <t>% RSZ-PATRONALE:bijkomende</t>
  </si>
  <si>
    <t>% RSZ-PATRONALE als + 10 Wners</t>
  </si>
  <si>
    <t>extra RSZ-vermindering lage lonen (per maand)</t>
  </si>
  <si>
    <t>RSZ-VERMINDERING doelgroep</t>
  </si>
  <si>
    <t>RSZ-VERMINDERING andere</t>
  </si>
  <si>
    <t>vakantiemaand</t>
  </si>
  <si>
    <t>JAN</t>
  </si>
  <si>
    <t>FEB</t>
  </si>
  <si>
    <t>MAA</t>
  </si>
  <si>
    <t>APR</t>
  </si>
  <si>
    <t>MEI</t>
  </si>
  <si>
    <t>JUN</t>
  </si>
  <si>
    <t>VG</t>
  </si>
  <si>
    <t>JUL</t>
  </si>
  <si>
    <t>AUG</t>
  </si>
  <si>
    <t>SEP</t>
  </si>
  <si>
    <t>OKT</t>
  </si>
  <si>
    <t>NOV</t>
  </si>
  <si>
    <t>EJP</t>
  </si>
  <si>
    <t>DEC</t>
  </si>
  <si>
    <t xml:space="preserve"> /</t>
  </si>
  <si>
    <t>gem.aantal werkdagen</t>
  </si>
  <si>
    <t>/</t>
  </si>
  <si>
    <t>brutoloon</t>
  </si>
  <si>
    <t>voordelen in natura</t>
  </si>
  <si>
    <t>RSZ-patronale</t>
  </si>
  <si>
    <t>vergoeding woon-werk</t>
  </si>
  <si>
    <t>maaltijdcheques</t>
  </si>
  <si>
    <t>forfaitaire kostenvergoeding</t>
  </si>
  <si>
    <t>controlecijfer moet 'nul' zijn</t>
  </si>
  <si>
    <t>voorziening vakantiegeld</t>
  </si>
  <si>
    <t>MAAND BRUTOLOON VT op 1 januari</t>
  </si>
  <si>
    <t>MAAND BRUTOLOON VT anciënniteitsaanpassing</t>
  </si>
  <si>
    <t>MAAND BRUTOLOON VT indexatie</t>
  </si>
  <si>
    <t>bruto 1 januari</t>
  </si>
  <si>
    <t>bruto anciënn.aanp.</t>
  </si>
  <si>
    <t>bruto indexatie</t>
  </si>
  <si>
    <t>GEMIDDELD bruto DAGLOON VT op 1 januari</t>
  </si>
  <si>
    <t>1/20ste (CAO-sector PK) / brutoloon per dag</t>
  </si>
  <si>
    <t>1/22ste (CAO-sector PK) / brutoloon per dag</t>
  </si>
  <si>
    <t>VERGOEDING WOON-WERK per dag</t>
  </si>
  <si>
    <t>extra RSZ-vermindering lage lonen (per dag)</t>
  </si>
  <si>
    <t>om te rekenen per dag</t>
  </si>
  <si>
    <t>VUL IN : aantal werkdagen per maand vlgs GEMIDDELD dagloon</t>
  </si>
  <si>
    <t>VUL IN : aantal werkdagen per maand AAN 1/20ste (CAO-Pk)</t>
  </si>
  <si>
    <t>VUL IN : aantal werkdagen per maand AAN 1/22ste (CAO-Pk)</t>
  </si>
  <si>
    <t>KUNSTENAAR MAANDLOON</t>
  </si>
  <si>
    <t>kunstenaar</t>
  </si>
  <si>
    <t>(vul % in of verhouding bvb.=28/38) ; als het % varieert gedurende het jaar, vul het hieronder in en pas de formule aan</t>
  </si>
  <si>
    <t>per maand gemiddeld voor voltijdsen in 5-dagen stelsel</t>
  </si>
  <si>
    <t>effectief BRUTOLOON met anciënniteitsaanpassing</t>
  </si>
  <si>
    <r>
      <t xml:space="preserve">omgerekend per maand ; </t>
    </r>
    <r>
      <rPr>
        <sz val="10"/>
        <color rgb="FFFF0000"/>
        <rFont val="Verdana"/>
        <family val="2"/>
      </rPr>
      <t>vooralsnog niet afgeschaft in Brussel</t>
    </r>
  </si>
  <si>
    <t>KUNSTENAAR DAGLOON</t>
  </si>
  <si>
    <t>bruto anciënn.</t>
  </si>
  <si>
    <t>bruto index.</t>
  </si>
  <si>
    <r>
      <t xml:space="preserve">omgerekend per dag ; </t>
    </r>
    <r>
      <rPr>
        <sz val="10"/>
        <color rgb="FFFF0000"/>
        <rFont val="Calibri"/>
        <family val="2"/>
      </rPr>
      <t>vooralsnog niet afgeschaft in Brussel</t>
    </r>
  </si>
  <si>
    <t>KUNSTENAAR UURLOON</t>
  </si>
  <si>
    <t>UUR BRUTOLOON VT op 1 januari</t>
  </si>
  <si>
    <t>UUR BRUTOLOON VT anciënniteitsaanpassing</t>
  </si>
  <si>
    <t>UUR BRUTOLOON VT indexatie</t>
  </si>
  <si>
    <t>extra RSZ-vermindering lage lonen (per uur)</t>
  </si>
  <si>
    <r>
      <t xml:space="preserve">omgerekend per uur ; </t>
    </r>
    <r>
      <rPr>
        <sz val="10"/>
        <color rgb="FFFF0000"/>
        <rFont val="Verdana"/>
        <family val="2"/>
      </rPr>
      <t>vooralsnog niet afgeschaft in Brussel</t>
    </r>
  </si>
  <si>
    <t>VUL IN : aantal werkuren per maand</t>
  </si>
  <si>
    <t>KUNSTENAAR DIENSTVERGOEDING</t>
  </si>
  <si>
    <t>sector muziek</t>
  </si>
  <si>
    <r>
      <t>BRUTO dienstvergoeding</t>
    </r>
    <r>
      <rPr>
        <sz val="10"/>
        <color rgb="FFFF0000"/>
        <rFont val="Verdana"/>
        <family val="2"/>
      </rPr>
      <t xml:space="preserve"> per concert</t>
    </r>
  </si>
  <si>
    <r>
      <t>BRUTO dienstvergoeding</t>
    </r>
    <r>
      <rPr>
        <sz val="10"/>
        <color rgb="FFFF0000"/>
        <rFont val="Verdana"/>
        <family val="2"/>
      </rPr>
      <t xml:space="preserve"> voor 1 repetitie op 1 dag</t>
    </r>
  </si>
  <si>
    <r>
      <t>BRUTO dienstvergoeding</t>
    </r>
    <r>
      <rPr>
        <sz val="10"/>
        <color rgb="FFFF0000"/>
        <rFont val="Verdana"/>
        <family val="2"/>
      </rPr>
      <t xml:space="preserve"> voor 2 repetities op 1 dag</t>
    </r>
  </si>
  <si>
    <r>
      <t>BRUTO dienstvergoeding</t>
    </r>
    <r>
      <rPr>
        <sz val="10"/>
        <color rgb="FFFF0000"/>
        <rFont val="Verdana"/>
        <family val="2"/>
      </rPr>
      <t xml:space="preserve"> uurloon voor 2de repetitie &lt;2 uur</t>
    </r>
  </si>
  <si>
    <t>extra RSZ-vermindering lage lonen</t>
  </si>
  <si>
    <t>VUL IN: aantal dienstvergoedingen per concert</t>
  </si>
  <si>
    <t>VUL IN: aantal repetities met 1 repetitie per dag</t>
  </si>
  <si>
    <t>VUL IN: aantal repetities voor 2de repetitie per dag</t>
  </si>
  <si>
    <t>VUL IN: aantal uurlonen voor de 2de repetitie &lt;2uur</t>
  </si>
  <si>
    <t>VUL IN: aantal gewerkte dagen (voor berekening RSZ en voordelen)</t>
  </si>
  <si>
    <t>ARBEIDER MAANDLOON</t>
  </si>
  <si>
    <t>arbeider</t>
  </si>
  <si>
    <t>ARBEIDER UURLOON</t>
  </si>
  <si>
    <t>om te rekenen per uur</t>
  </si>
  <si>
    <t>VUL IN: aantal werkuren per maand</t>
  </si>
  <si>
    <r>
      <t>1) BEDIENDEN</t>
    </r>
    <r>
      <rPr>
        <b/>
        <sz val="10"/>
        <rFont val="Verdana"/>
        <family val="2"/>
      </rPr>
      <t>/</t>
    </r>
    <r>
      <rPr>
        <b/>
        <sz val="10"/>
        <color rgb="FFFF0000"/>
        <rFont val="Verdana"/>
        <family val="2"/>
      </rPr>
      <t>maand</t>
    </r>
  </si>
  <si>
    <t>naam</t>
  </si>
  <si>
    <t>functie</t>
  </si>
  <si>
    <t>productie</t>
  </si>
  <si>
    <t>TOTAAL BRUTOLONEN</t>
  </si>
  <si>
    <t>TOTAAL RSZ-PATRONALE</t>
  </si>
  <si>
    <t>TOTAAL WOON-WERK</t>
  </si>
  <si>
    <t>TOTAAL MAALTIJDCHEQUES</t>
  </si>
  <si>
    <t>TOTAAL KOSTENVERGOEDING</t>
  </si>
  <si>
    <t>TOTAAL</t>
  </si>
  <si>
    <r>
      <t>2) BEDIENDEN/</t>
    </r>
    <r>
      <rPr>
        <b/>
        <sz val="10"/>
        <color rgb="FFFF0000"/>
        <rFont val="Verdana"/>
        <family val="2"/>
      </rPr>
      <t>dag</t>
    </r>
  </si>
  <si>
    <r>
      <t>3) KUNSTENAARS/</t>
    </r>
    <r>
      <rPr>
        <b/>
        <sz val="10"/>
        <color rgb="FFFF0000"/>
        <rFont val="Verdana"/>
        <family val="2"/>
      </rPr>
      <t>maand</t>
    </r>
  </si>
  <si>
    <r>
      <t>4) KUNSTENAARS/</t>
    </r>
    <r>
      <rPr>
        <b/>
        <sz val="10"/>
        <color rgb="FFFF0000"/>
        <rFont val="Verdana"/>
        <family val="2"/>
      </rPr>
      <t>dag</t>
    </r>
  </si>
  <si>
    <r>
      <t>5) KUNSTENAARS/</t>
    </r>
    <r>
      <rPr>
        <b/>
        <sz val="10"/>
        <color rgb="FFFF0000"/>
        <rFont val="Verdana"/>
        <family val="2"/>
      </rPr>
      <t>uur</t>
    </r>
  </si>
  <si>
    <r>
      <t>6) KUNSTENAARS/</t>
    </r>
    <r>
      <rPr>
        <b/>
        <sz val="10"/>
        <color rgb="FFFF0000"/>
        <rFont val="Verdana"/>
        <family val="2"/>
      </rPr>
      <t>dienstvergoeding</t>
    </r>
  </si>
  <si>
    <r>
      <t>7) ARBEIDER/</t>
    </r>
    <r>
      <rPr>
        <b/>
        <sz val="10"/>
        <color rgb="FFFF0000"/>
        <rFont val="Verdana"/>
        <family val="2"/>
      </rPr>
      <t>maand</t>
    </r>
  </si>
  <si>
    <r>
      <t>8) ARBEIDER/</t>
    </r>
    <r>
      <rPr>
        <b/>
        <sz val="10"/>
        <color rgb="FFFF0000"/>
        <rFont val="Verdana"/>
        <family val="2"/>
      </rPr>
      <t>uur</t>
    </r>
  </si>
  <si>
    <t>TEMPLATE SUBSIDIE VLAAMSE GEMEENSCHAP</t>
  </si>
  <si>
    <t>62 Bezoldigingen, soiale lasten en pensioenen</t>
  </si>
  <si>
    <t xml:space="preserve">  620 Bezoldigingen en rechtstreekse sociale voordelen</t>
  </si>
  <si>
    <t xml:space="preserve">      6200 Bestuurders of zaakvoerders</t>
  </si>
  <si>
    <t xml:space="preserve">      6201 Directiepersoneel</t>
  </si>
  <si>
    <t xml:space="preserve">      6202 Bedienden</t>
  </si>
  <si>
    <t xml:space="preserve">      6203 Arbeiders</t>
  </si>
  <si>
    <r>
      <t xml:space="preserve">      6204 Andere personeelsleden </t>
    </r>
    <r>
      <rPr>
        <sz val="10"/>
        <color rgb="FF800000"/>
        <rFont val="Verdana"/>
        <family val="2"/>
      </rPr>
      <t>(kunstenaars)</t>
    </r>
  </si>
  <si>
    <t xml:space="preserve">  621 Werkgeversbijdragen voor sociale verzekeringen</t>
  </si>
  <si>
    <t xml:space="preserve">      6210 Bestuurders of zaakvoerders</t>
  </si>
  <si>
    <t xml:space="preserve">      6211 Directiepersoneel</t>
  </si>
  <si>
    <t xml:space="preserve">      6212 Bedienden</t>
  </si>
  <si>
    <t xml:space="preserve">      6213 Arbeiders</t>
  </si>
  <si>
    <t xml:space="preserve">      6214 Andere personeelsleden (Kunstenaars)</t>
  </si>
  <si>
    <t xml:space="preserve">  622 Werkgeverspremies voor buitenwettelijke verzekeringen</t>
  </si>
  <si>
    <t xml:space="preserve">  623 Andere personeelskosten</t>
  </si>
  <si>
    <t xml:space="preserve">      Toevoeging provisie vakantiegeld</t>
  </si>
  <si>
    <t xml:space="preserve">             ° Bedienden</t>
  </si>
  <si>
    <t xml:space="preserve">             ° Arbeiders</t>
  </si>
  <si>
    <t xml:space="preserve">             ° Andere personeelsleden (Kunstenaars)</t>
  </si>
  <si>
    <t xml:space="preserve">      Terugname provisie vakantiegeld (-)</t>
  </si>
  <si>
    <t xml:space="preserve">      Kosten eigen aan de werkgever</t>
  </si>
  <si>
    <t xml:space="preserve">      Overige personeelskosten (o.a. Medische dienst)</t>
  </si>
  <si>
    <t xml:space="preserve">  624 Ouderdoms- en overlevingspensioenen</t>
  </si>
  <si>
    <t xml:space="preserve">      6240 Bestuurders of zaakvoerders</t>
  </si>
  <si>
    <t xml:space="preserve">      6241 Personeel</t>
  </si>
  <si>
    <t>Totalen per functie</t>
  </si>
  <si>
    <t>zakelijke leiding</t>
  </si>
  <si>
    <t>technische leiding</t>
  </si>
  <si>
    <t>podiumtechnici</t>
  </si>
  <si>
    <r>
      <t>2) BEDIENDEN</t>
    </r>
    <r>
      <rPr>
        <b/>
        <sz val="10"/>
        <rFont val="Verdana"/>
        <family val="2"/>
      </rPr>
      <t>/</t>
    </r>
    <r>
      <rPr>
        <b/>
        <sz val="10"/>
        <color rgb="FFFF0000"/>
        <rFont val="Verdana"/>
        <family val="2"/>
      </rPr>
      <t>dag</t>
    </r>
  </si>
  <si>
    <t>atelier</t>
  </si>
  <si>
    <t>productieleider</t>
  </si>
  <si>
    <t>preventieadviseur</t>
  </si>
  <si>
    <t>artiest</t>
  </si>
  <si>
    <t>dramaturg</t>
  </si>
  <si>
    <t>programmator</t>
  </si>
  <si>
    <t>auteur/componist</t>
  </si>
  <si>
    <t>regisseur/choreograaf/dirigent</t>
  </si>
  <si>
    <t>chauffeur</t>
  </si>
  <si>
    <t>gebouwbeheer</t>
  </si>
  <si>
    <t>kantine</t>
  </si>
  <si>
    <t>Totalen per productie</t>
  </si>
  <si>
    <t>prod1</t>
  </si>
  <si>
    <t>prod2</t>
  </si>
  <si>
    <t>prod3</t>
  </si>
  <si>
    <t>bedienden</t>
  </si>
  <si>
    <t>kunstenaars</t>
  </si>
  <si>
    <t>arbeiders</t>
  </si>
  <si>
    <t>educatief medewerker</t>
  </si>
  <si>
    <t>artistieke leiding</t>
  </si>
  <si>
    <t>kassa- en baliebediende</t>
  </si>
  <si>
    <t>onthaal-publiek</t>
  </si>
  <si>
    <t>pers&amp;promotie/communicatie</t>
  </si>
  <si>
    <t>artistiek participatief medewerker</t>
  </si>
  <si>
    <t>portier/bewaker/conciërge</t>
  </si>
  <si>
    <t>verantwoordelijke spreiding</t>
  </si>
  <si>
    <t>ontwerper</t>
  </si>
  <si>
    <t>schoonmaak</t>
  </si>
  <si>
    <t>grimeur/kapper</t>
  </si>
  <si>
    <t>kleedster</t>
  </si>
  <si>
    <t>rekwisiteur</t>
  </si>
  <si>
    <t>coördinator vrijwilligerswerk</t>
  </si>
  <si>
    <t>ondersteunende diensten</t>
  </si>
  <si>
    <t>assistent van de regisseur/choreograaf/dirigent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</si>
</sst>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.00\ [$€-80C]_-;\-* #,##0.00\ [$€-80C]_-;_-* &quot;-&quot;??\ [$€-80C]_-;_-@"/>
    <numFmt numFmtId="166" formatCode="_-* #,###\ _€_-;\-* #,##0.00\ _€_-;_-* &quot;-&quot;??\ _€_-;_-@"/>
    <numFmt numFmtId="167" formatCode="_-* #,##0.00\ _€_-;\-* #,##0.00\ _€_-;_-* &quot;-&quot;??\ _€_-;_-@"/>
    <numFmt numFmtId="168" formatCode="_-* #,##0\ _€_-;\-* #,##0\ _€_-;_-* &quot;-&quot;\ _€_-;_-@"/>
  </numFmts>
  <fonts count="31">
    <font>
      <sz val="10"/>
      <color rgb="FF000000"/>
      <name val="Verdana"/>
    </font>
    <font>
      <b/>
      <sz val="10"/>
      <color theme="1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u/>
      <sz val="10"/>
      <color rgb="FFFF9900"/>
      <name val="Verdana"/>
      <family val="2"/>
    </font>
    <font>
      <b/>
      <u/>
      <sz val="10"/>
      <color theme="1"/>
      <name val="Verdana"/>
      <family val="2"/>
    </font>
    <font>
      <sz val="10"/>
      <color theme="1"/>
      <name val="Calibri"/>
      <family val="2"/>
    </font>
    <font>
      <u/>
      <sz val="10"/>
      <color theme="1"/>
      <name val="Verdana"/>
      <family val="2"/>
    </font>
    <font>
      <b/>
      <sz val="10"/>
      <name val="Verdana"/>
      <family val="2"/>
    </font>
    <font>
      <sz val="10"/>
      <color rgb="FFFFFFFF"/>
      <name val="Verdana"/>
      <family val="2"/>
    </font>
    <font>
      <sz val="10"/>
      <color rgb="FF800000"/>
      <name val="Verdana"/>
      <family val="2"/>
    </font>
    <font>
      <b/>
      <sz val="10"/>
      <color rgb="FFFFFFFF"/>
      <name val="Verdana"/>
      <family val="2"/>
    </font>
    <font>
      <sz val="8"/>
      <color rgb="FF800000"/>
      <name val="Verdana"/>
      <family val="2"/>
    </font>
    <font>
      <b/>
      <u/>
      <sz val="8"/>
      <color rgb="FF000000"/>
      <name val="Verdana"/>
      <family val="2"/>
    </font>
    <font>
      <u/>
      <sz val="7"/>
      <color theme="1"/>
      <name val="Verdana"/>
      <family val="2"/>
    </font>
    <font>
      <sz val="10"/>
      <color rgb="FFFF0000"/>
      <name val="Verdana"/>
      <family val="2"/>
    </font>
    <font>
      <i/>
      <sz val="10"/>
      <color theme="1"/>
      <name val="Verdana"/>
      <family val="2"/>
    </font>
    <font>
      <b/>
      <i/>
      <sz val="10"/>
      <color theme="1"/>
      <name val="Verdana"/>
      <family val="2"/>
    </font>
    <font>
      <i/>
      <sz val="10"/>
      <color rgb="FF800000"/>
      <name val="Verdana"/>
      <family val="2"/>
    </font>
    <font>
      <sz val="7"/>
      <color theme="1"/>
      <name val="Verdana"/>
      <family val="2"/>
    </font>
    <font>
      <b/>
      <sz val="10"/>
      <color rgb="FFFF0000"/>
      <name val="Verdana"/>
      <family val="2"/>
    </font>
    <font>
      <b/>
      <sz val="10"/>
      <color rgb="FF000000"/>
      <name val="Verdana"/>
      <family val="2"/>
    </font>
    <font>
      <b/>
      <sz val="10"/>
      <color rgb="FF0070C0"/>
      <name val="Verdana"/>
      <family val="2"/>
    </font>
    <font>
      <sz val="10"/>
      <color rgb="FF000000"/>
      <name val="Verdana"/>
      <family val="2"/>
    </font>
    <font>
      <b/>
      <sz val="12"/>
      <color theme="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sz val="8"/>
      <name val="Verdana"/>
      <family val="2"/>
    </font>
    <font>
      <sz val="10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0000"/>
        <bgColor rgb="FF000000"/>
      </patternFill>
    </fill>
    <fill>
      <patternFill patternType="solid">
        <fgColor rgb="FFCCFFCC"/>
        <bgColor rgb="FFCCFFCC"/>
      </patternFill>
    </fill>
    <fill>
      <patternFill patternType="solid">
        <fgColor rgb="FFCCCCFF"/>
        <bgColor rgb="FFCCCCFF"/>
      </patternFill>
    </fill>
    <fill>
      <patternFill patternType="solid">
        <fgColor rgb="FF10D4CD"/>
        <bgColor rgb="FFCCCCFF"/>
      </patternFill>
    </fill>
    <fill>
      <patternFill patternType="solid">
        <fgColor rgb="FF88D7EA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10" fontId="1" fillId="0" borderId="2" xfId="0" applyNumberFormat="1" applyFont="1" applyBorder="1"/>
    <xf numFmtId="0" fontId="3" fillId="0" borderId="0" xfId="0" applyFont="1"/>
    <xf numFmtId="0" fontId="6" fillId="0" borderId="0" xfId="0" applyFont="1"/>
    <xf numFmtId="10" fontId="3" fillId="0" borderId="0" xfId="0" applyNumberFormat="1" applyFont="1"/>
    <xf numFmtId="10" fontId="7" fillId="0" borderId="0" xfId="0" applyNumberFormat="1" applyFont="1"/>
    <xf numFmtId="10" fontId="1" fillId="0" borderId="3" xfId="0" applyNumberFormat="1" applyFont="1" applyBorder="1"/>
    <xf numFmtId="10" fontId="1" fillId="0" borderId="0" xfId="0" applyNumberFormat="1" applyFont="1"/>
    <xf numFmtId="10" fontId="1" fillId="2" borderId="3" xfId="0" applyNumberFormat="1" applyFont="1" applyFill="1" applyBorder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/>
    <xf numFmtId="165" fontId="1" fillId="0" borderId="0" xfId="0" applyNumberFormat="1" applyFont="1"/>
    <xf numFmtId="0" fontId="9" fillId="3" borderId="4" xfId="0" applyFont="1" applyFill="1" applyBorder="1"/>
    <xf numFmtId="0" fontId="3" fillId="4" borderId="4" xfId="0" applyFont="1" applyFill="1" applyBorder="1"/>
    <xf numFmtId="166" fontId="3" fillId="2" borderId="4" xfId="0" applyNumberFormat="1" applyFont="1" applyFill="1" applyBorder="1"/>
    <xf numFmtId="0" fontId="9" fillId="3" borderId="4" xfId="0" applyFont="1" applyFill="1" applyBorder="1" applyAlignment="1">
      <alignment horizontal="center"/>
    </xf>
    <xf numFmtId="167" fontId="3" fillId="2" borderId="4" xfId="0" applyNumberFormat="1" applyFont="1" applyFill="1" applyBorder="1"/>
    <xf numFmtId="10" fontId="3" fillId="2" borderId="4" xfId="0" applyNumberFormat="1" applyFont="1" applyFill="1" applyBorder="1"/>
    <xf numFmtId="168" fontId="3" fillId="2" borderId="4" xfId="0" applyNumberFormat="1" applyFont="1" applyFill="1" applyBorder="1" applyAlignment="1">
      <alignment horizontal="left"/>
    </xf>
    <xf numFmtId="167" fontId="3" fillId="0" borderId="0" xfId="0" applyNumberFormat="1" applyFont="1"/>
    <xf numFmtId="167" fontId="3" fillId="4" borderId="4" xfId="0" applyNumberFormat="1" applyFont="1" applyFill="1" applyBorder="1"/>
    <xf numFmtId="2" fontId="3" fillId="2" borderId="4" xfId="0" applyNumberFormat="1" applyFont="1" applyFill="1" applyBorder="1"/>
    <xf numFmtId="0" fontId="3" fillId="2" borderId="4" xfId="0" applyFont="1" applyFill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1" fillId="3" borderId="4" xfId="0" applyFont="1" applyFill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6" xfId="0" applyNumberFormat="1" applyFont="1" applyBorder="1"/>
    <xf numFmtId="167" fontId="1" fillId="0" borderId="7" xfId="0" applyNumberFormat="1" applyFont="1" applyBorder="1"/>
    <xf numFmtId="167" fontId="3" fillId="0" borderId="8" xfId="0" applyNumberFormat="1" applyFont="1" applyBorder="1"/>
    <xf numFmtId="167" fontId="3" fillId="0" borderId="0" xfId="0" applyNumberFormat="1" applyFont="1" applyAlignment="1">
      <alignment horizontal="center"/>
    </xf>
    <xf numFmtId="167" fontId="1" fillId="0" borderId="6" xfId="0" applyNumberFormat="1" applyFont="1" applyBorder="1"/>
    <xf numFmtId="167" fontId="11" fillId="3" borderId="4" xfId="0" applyNumberFormat="1" applyFont="1" applyFill="1" applyBorder="1" applyAlignment="1">
      <alignment horizontal="right"/>
    </xf>
    <xf numFmtId="0" fontId="12" fillId="0" borderId="0" xfId="0" applyFont="1" applyAlignment="1">
      <alignment horizontal="right"/>
    </xf>
    <xf numFmtId="167" fontId="12" fillId="0" borderId="0" xfId="0" applyNumberFormat="1" applyFont="1"/>
    <xf numFmtId="0" fontId="13" fillId="0" borderId="0" xfId="0" applyFont="1" applyAlignment="1">
      <alignment horizontal="right"/>
    </xf>
    <xf numFmtId="167" fontId="11" fillId="3" borderId="9" xfId="0" applyNumberFormat="1" applyFont="1" applyFill="1" applyBorder="1"/>
    <xf numFmtId="0" fontId="14" fillId="0" borderId="0" xfId="0" applyFont="1" applyAlignment="1">
      <alignment horizontal="center"/>
    </xf>
    <xf numFmtId="0" fontId="15" fillId="2" borderId="4" xfId="0" applyFont="1" applyFill="1" applyBorder="1"/>
    <xf numFmtId="37" fontId="3" fillId="0" borderId="6" xfId="0" applyNumberFormat="1" applyFont="1" applyBorder="1"/>
    <xf numFmtId="37" fontId="3" fillId="2" borderId="10" xfId="0" applyNumberFormat="1" applyFont="1" applyFill="1" applyBorder="1"/>
    <xf numFmtId="37" fontId="3" fillId="2" borderId="11" xfId="0" applyNumberFormat="1" applyFont="1" applyFill="1" applyBorder="1"/>
    <xf numFmtId="37" fontId="3" fillId="2" borderId="12" xfId="0" applyNumberFormat="1" applyFont="1" applyFill="1" applyBorder="1"/>
    <xf numFmtId="168" fontId="3" fillId="2" borderId="4" xfId="0" applyNumberFormat="1" applyFont="1" applyFill="1" applyBorder="1"/>
    <xf numFmtId="10" fontId="15" fillId="0" borderId="0" xfId="0" applyNumberFormat="1" applyFont="1"/>
    <xf numFmtId="4" fontId="3" fillId="2" borderId="4" xfId="0" applyNumberFormat="1" applyFont="1" applyFill="1" applyBorder="1"/>
    <xf numFmtId="164" fontId="3" fillId="0" borderId="0" xfId="0" applyNumberFormat="1" applyFont="1"/>
    <xf numFmtId="0" fontId="9" fillId="3" borderId="14" xfId="0" applyFont="1" applyFill="1" applyBorder="1" applyAlignment="1">
      <alignment horizontal="center"/>
    </xf>
    <xf numFmtId="2" fontId="3" fillId="0" borderId="0" xfId="0" applyNumberFormat="1" applyFont="1"/>
    <xf numFmtId="0" fontId="11" fillId="3" borderId="15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37" fontId="3" fillId="0" borderId="3" xfId="0" applyNumberFormat="1" applyFont="1" applyBorder="1"/>
    <xf numFmtId="37" fontId="3" fillId="2" borderId="9" xfId="0" applyNumberFormat="1" applyFont="1" applyFill="1" applyBorder="1"/>
    <xf numFmtId="37" fontId="3" fillId="2" borderId="18" xfId="0" applyNumberFormat="1" applyFont="1" applyFill="1" applyBorder="1"/>
    <xf numFmtId="37" fontId="3" fillId="2" borderId="19" xfId="0" applyNumberFormat="1" applyFont="1" applyFill="1" applyBorder="1"/>
    <xf numFmtId="167" fontId="1" fillId="0" borderId="5" xfId="0" applyNumberFormat="1" applyFont="1" applyBorder="1"/>
    <xf numFmtId="167" fontId="11" fillId="3" borderId="10" xfId="0" applyNumberFormat="1" applyFont="1" applyFill="1" applyBorder="1" applyAlignment="1">
      <alignment horizontal="right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/>
    <xf numFmtId="0" fontId="16" fillId="0" borderId="0" xfId="0" applyFont="1" applyAlignment="1">
      <alignment horizontal="right"/>
    </xf>
    <xf numFmtId="0" fontId="3" fillId="0" borderId="8" xfId="0" applyFont="1" applyBorder="1"/>
    <xf numFmtId="4" fontId="1" fillId="0" borderId="8" xfId="0" applyNumberFormat="1" applyFont="1" applyBorder="1"/>
    <xf numFmtId="4" fontId="3" fillId="0" borderId="8" xfId="0" applyNumberFormat="1" applyFont="1" applyBorder="1"/>
    <xf numFmtId="4" fontId="3" fillId="0" borderId="0" xfId="0" applyNumberFormat="1" applyFont="1"/>
    <xf numFmtId="4" fontId="17" fillId="0" borderId="3" xfId="0" applyNumberFormat="1" applyFont="1" applyBorder="1"/>
    <xf numFmtId="0" fontId="17" fillId="0" borderId="0" xfId="0" applyFont="1"/>
    <xf numFmtId="4" fontId="17" fillId="0" borderId="0" xfId="0" applyNumberFormat="1" applyFont="1"/>
    <xf numFmtId="4" fontId="16" fillId="0" borderId="0" xfId="0" applyNumberFormat="1" applyFont="1"/>
    <xf numFmtId="4" fontId="1" fillId="0" borderId="0" xfId="0" applyNumberFormat="1" applyFont="1"/>
    <xf numFmtId="0" fontId="16" fillId="0" borderId="0" xfId="0" applyFont="1"/>
    <xf numFmtId="4" fontId="1" fillId="0" borderId="3" xfId="0" applyNumberFormat="1" applyFont="1" applyBorder="1"/>
    <xf numFmtId="0" fontId="3" fillId="0" borderId="3" xfId="0" applyFont="1" applyBorder="1"/>
    <xf numFmtId="0" fontId="1" fillId="0" borderId="3" xfId="0" applyFont="1" applyBorder="1"/>
    <xf numFmtId="0" fontId="15" fillId="0" borderId="0" xfId="0" applyFont="1"/>
    <xf numFmtId="0" fontId="18" fillId="0" borderId="0" xfId="0" applyFont="1"/>
    <xf numFmtId="0" fontId="17" fillId="0" borderId="3" xfId="0" applyFont="1" applyBorder="1"/>
    <xf numFmtId="4" fontId="3" fillId="0" borderId="3" xfId="0" applyNumberFormat="1" applyFont="1" applyBorder="1"/>
    <xf numFmtId="0" fontId="19" fillId="0" borderId="8" xfId="0" applyFont="1" applyBorder="1"/>
    <xf numFmtId="0" fontId="19" fillId="0" borderId="7" xfId="0" applyFont="1" applyBorder="1"/>
    <xf numFmtId="0" fontId="3" fillId="0" borderId="7" xfId="0" applyFont="1" applyBorder="1"/>
    <xf numFmtId="0" fontId="3" fillId="0" borderId="6" xfId="0" applyFont="1" applyBorder="1"/>
    <xf numFmtId="0" fontId="7" fillId="0" borderId="0" xfId="0" applyFont="1"/>
    <xf numFmtId="4" fontId="1" fillId="7" borderId="0" xfId="0" applyNumberFormat="1" applyFont="1" applyFill="1"/>
    <xf numFmtId="0" fontId="7" fillId="7" borderId="0" xfId="0" applyFont="1" applyFill="1"/>
    <xf numFmtId="0" fontId="7" fillId="7" borderId="4" xfId="0" applyFont="1" applyFill="1" applyBorder="1"/>
    <xf numFmtId="0" fontId="23" fillId="0" borderId="0" xfId="0" applyFont="1"/>
    <xf numFmtId="0" fontId="25" fillId="0" borderId="1" xfId="0" applyFont="1" applyBorder="1" applyAlignment="1">
      <alignment horizontal="center"/>
    </xf>
    <xf numFmtId="0" fontId="27" fillId="0" borderId="0" xfId="0" applyFont="1"/>
    <xf numFmtId="0" fontId="24" fillId="0" borderId="22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8" fillId="0" borderId="0" xfId="0" applyFont="1"/>
    <xf numFmtId="0" fontId="5" fillId="0" borderId="0" xfId="0" applyFont="1" applyAlignment="1">
      <alignment horizontal="center" wrapText="1"/>
    </xf>
    <xf numFmtId="2" fontId="5" fillId="0" borderId="0" xfId="0" applyNumberFormat="1" applyFont="1" applyAlignment="1">
      <alignment horizontal="center" wrapText="1"/>
    </xf>
    <xf numFmtId="167" fontId="5" fillId="0" borderId="0" xfId="0" applyNumberFormat="1" applyFont="1" applyAlignment="1">
      <alignment horizontal="center" wrapText="1"/>
    </xf>
    <xf numFmtId="10" fontId="5" fillId="0" borderId="0" xfId="0" applyNumberFormat="1" applyFont="1" applyAlignment="1">
      <alignment horizontal="center" wrapText="1"/>
    </xf>
    <xf numFmtId="0" fontId="27" fillId="0" borderId="0" xfId="0" applyFont="1" applyAlignment="1">
      <alignment vertical="center"/>
    </xf>
    <xf numFmtId="0" fontId="20" fillId="8" borderId="0" xfId="0" applyFont="1" applyFill="1"/>
    <xf numFmtId="0" fontId="3" fillId="8" borderId="0" xfId="0" applyFont="1" applyFill="1"/>
    <xf numFmtId="10" fontId="3" fillId="4" borderId="4" xfId="0" applyNumberFormat="1" applyFont="1" applyFill="1" applyBorder="1"/>
    <xf numFmtId="10" fontId="3" fillId="0" borderId="15" xfId="0" applyNumberFormat="1" applyFont="1" applyBorder="1"/>
    <xf numFmtId="10" fontId="3" fillId="0" borderId="16" xfId="0" applyNumberFormat="1" applyFont="1" applyBorder="1"/>
    <xf numFmtId="10" fontId="3" fillId="0" borderId="16" xfId="0" applyNumberFormat="1" applyFont="1" applyBorder="1" applyAlignment="1">
      <alignment horizontal="center"/>
    </xf>
    <xf numFmtId="10" fontId="3" fillId="0" borderId="17" xfId="0" applyNumberFormat="1" applyFont="1" applyBorder="1"/>
    <xf numFmtId="168" fontId="3" fillId="0" borderId="10" xfId="0" applyNumberFormat="1" applyFont="1" applyBorder="1"/>
    <xf numFmtId="168" fontId="3" fillId="0" borderId="11" xfId="0" applyNumberFormat="1" applyFont="1" applyBorder="1"/>
    <xf numFmtId="168" fontId="3" fillId="0" borderId="11" xfId="0" applyNumberFormat="1" applyFont="1" applyBorder="1" applyAlignment="1">
      <alignment horizontal="center"/>
    </xf>
    <xf numFmtId="168" fontId="3" fillId="0" borderId="12" xfId="0" applyNumberFormat="1" applyFont="1" applyBorder="1"/>
    <xf numFmtId="167" fontId="3" fillId="0" borderId="17" xfId="0" applyNumberFormat="1" applyFont="1" applyBorder="1"/>
    <xf numFmtId="167" fontId="3" fillId="0" borderId="14" xfId="0" applyNumberFormat="1" applyFont="1" applyBorder="1"/>
    <xf numFmtId="167" fontId="3" fillId="0" borderId="14" xfId="0" applyNumberFormat="1" applyFont="1" applyBorder="1" applyAlignment="1">
      <alignment horizontal="center"/>
    </xf>
    <xf numFmtId="167" fontId="3" fillId="0" borderId="10" xfId="0" applyNumberFormat="1" applyFont="1" applyBorder="1"/>
    <xf numFmtId="167" fontId="3" fillId="0" borderId="11" xfId="0" applyNumberFormat="1" applyFont="1" applyBorder="1"/>
    <xf numFmtId="167" fontId="3" fillId="0" borderId="11" xfId="0" applyNumberFormat="1" applyFont="1" applyBorder="1" applyAlignment="1">
      <alignment horizontal="center"/>
    </xf>
    <xf numFmtId="167" fontId="3" fillId="0" borderId="12" xfId="0" applyNumberFormat="1" applyFont="1" applyBorder="1"/>
    <xf numFmtId="167" fontId="1" fillId="0" borderId="9" xfId="0" applyNumberFormat="1" applyFont="1" applyBorder="1"/>
    <xf numFmtId="167" fontId="1" fillId="0" borderId="18" xfId="0" applyNumberFormat="1" applyFont="1" applyBorder="1"/>
    <xf numFmtId="167" fontId="1" fillId="0" borderId="19" xfId="0" applyNumberFormat="1" applyFont="1" applyBorder="1"/>
    <xf numFmtId="167" fontId="3" fillId="0" borderId="18" xfId="0" applyNumberFormat="1" applyFont="1" applyBorder="1"/>
    <xf numFmtId="167" fontId="3" fillId="0" borderId="18" xfId="0" applyNumberFormat="1" applyFont="1" applyBorder="1" applyAlignment="1">
      <alignment horizontal="center"/>
    </xf>
    <xf numFmtId="167" fontId="3" fillId="0" borderId="19" xfId="0" applyNumberFormat="1" applyFont="1" applyBorder="1"/>
    <xf numFmtId="167" fontId="3" fillId="0" borderId="15" xfId="0" applyNumberFormat="1" applyFont="1" applyBorder="1"/>
    <xf numFmtId="167" fontId="3" fillId="0" borderId="16" xfId="0" applyNumberFormat="1" applyFont="1" applyBorder="1"/>
    <xf numFmtId="0" fontId="24" fillId="0" borderId="20" xfId="0" applyFont="1" applyBorder="1" applyAlignment="1">
      <alignment horizontal="center"/>
    </xf>
    <xf numFmtId="0" fontId="25" fillId="0" borderId="21" xfId="0" applyFont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4" fontId="1" fillId="0" borderId="15" xfId="0" applyNumberFormat="1" applyFont="1" applyBorder="1"/>
    <xf numFmtId="4" fontId="3" fillId="0" borderId="15" xfId="0" applyNumberFormat="1" applyFont="1" applyBorder="1"/>
    <xf numFmtId="4" fontId="3" fillId="0" borderId="16" xfId="0" applyNumberFormat="1" applyFont="1" applyBorder="1"/>
    <xf numFmtId="4" fontId="3" fillId="0" borderId="17" xfId="0" applyNumberFormat="1" applyFont="1" applyBorder="1"/>
    <xf numFmtId="4" fontId="3" fillId="0" borderId="14" xfId="0" applyNumberFormat="1" applyFont="1" applyBorder="1"/>
    <xf numFmtId="0" fontId="3" fillId="0" borderId="10" xfId="0" applyFont="1" applyBorder="1"/>
    <xf numFmtId="4" fontId="1" fillId="0" borderId="10" xfId="0" applyNumberFormat="1" applyFont="1" applyBorder="1"/>
    <xf numFmtId="4" fontId="3" fillId="0" borderId="10" xfId="0" applyNumberFormat="1" applyFont="1" applyBorder="1"/>
    <xf numFmtId="4" fontId="3" fillId="0" borderId="11" xfId="0" applyNumberFormat="1" applyFont="1" applyBorder="1"/>
    <xf numFmtId="4" fontId="3" fillId="0" borderId="12" xfId="0" applyNumberFormat="1" applyFont="1" applyBorder="1"/>
    <xf numFmtId="0" fontId="1" fillId="0" borderId="15" xfId="0" applyFont="1" applyBorder="1" applyAlignment="1">
      <alignment horizontal="right"/>
    </xf>
    <xf numFmtId="4" fontId="1" fillId="0" borderId="9" xfId="0" applyNumberFormat="1" applyFont="1" applyBorder="1"/>
    <xf numFmtId="4" fontId="1" fillId="0" borderId="18" xfId="0" applyNumberFormat="1" applyFont="1" applyBorder="1"/>
    <xf numFmtId="4" fontId="1" fillId="0" borderId="19" xfId="0" applyNumberFormat="1" applyFont="1" applyBorder="1"/>
    <xf numFmtId="0" fontId="17" fillId="0" borderId="9" xfId="0" applyFont="1" applyBorder="1"/>
    <xf numFmtId="4" fontId="16" fillId="0" borderId="9" xfId="0" applyNumberFormat="1" applyFont="1" applyBorder="1"/>
    <xf numFmtId="4" fontId="16" fillId="0" borderId="18" xfId="0" applyNumberFormat="1" applyFont="1" applyBorder="1"/>
    <xf numFmtId="4" fontId="16" fillId="0" borderId="19" xfId="0" applyNumberFormat="1" applyFont="1" applyBorder="1"/>
    <xf numFmtId="4" fontId="1" fillId="0" borderId="16" xfId="0" applyNumberFormat="1" applyFont="1" applyBorder="1"/>
    <xf numFmtId="0" fontId="1" fillId="0" borderId="9" xfId="0" applyFont="1" applyBorder="1" applyAlignment="1">
      <alignment horizontal="right"/>
    </xf>
    <xf numFmtId="4" fontId="16" fillId="0" borderId="11" xfId="0" applyNumberFormat="1" applyFont="1" applyBorder="1"/>
    <xf numFmtId="4" fontId="16" fillId="0" borderId="12" xfId="0" applyNumberFormat="1" applyFont="1" applyBorder="1"/>
    <xf numFmtId="4" fontId="16" fillId="0" borderId="10" xfId="0" applyNumberFormat="1" applyFont="1" applyBorder="1"/>
    <xf numFmtId="0" fontId="5" fillId="0" borderId="0" xfId="0" applyFont="1" applyAlignment="1">
      <alignment horizontal="center"/>
    </xf>
    <xf numFmtId="0" fontId="5" fillId="0" borderId="15" xfId="0" applyFont="1" applyBorder="1"/>
    <xf numFmtId="0" fontId="5" fillId="0" borderId="5" xfId="0" applyFont="1" applyBorder="1"/>
    <xf numFmtId="0" fontId="5" fillId="0" borderId="17" xfId="0" applyFont="1" applyBorder="1"/>
    <xf numFmtId="0" fontId="5" fillId="0" borderId="7" xfId="0" applyFont="1" applyBorder="1" applyAlignment="1">
      <alignment horizontal="center"/>
    </xf>
    <xf numFmtId="0" fontId="3" fillId="0" borderId="12" xfId="0" applyFont="1" applyBorder="1"/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4" fillId="0" borderId="23" xfId="0" applyFont="1" applyBorder="1" applyAlignment="1">
      <alignment horizontal="center"/>
    </xf>
    <xf numFmtId="0" fontId="24" fillId="0" borderId="23" xfId="0" applyFont="1" applyBorder="1" applyAlignment="1">
      <alignment horizontal="left"/>
    </xf>
    <xf numFmtId="0" fontId="26" fillId="0" borderId="24" xfId="0" applyFont="1" applyBorder="1" applyAlignment="1">
      <alignment horizontal="left"/>
    </xf>
    <xf numFmtId="0" fontId="24" fillId="0" borderId="13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6" borderId="20" xfId="0" applyFont="1" applyFill="1" applyBorder="1" applyAlignment="1">
      <alignment horizontal="center"/>
    </xf>
    <xf numFmtId="0" fontId="24" fillId="6" borderId="21" xfId="0" applyFont="1" applyFill="1" applyBorder="1" applyAlignment="1">
      <alignment horizontal="center"/>
    </xf>
    <xf numFmtId="0" fontId="24" fillId="5" borderId="20" xfId="0" applyFont="1" applyFill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21" xfId="0" applyFont="1" applyBorder="1" applyAlignment="1">
      <alignment vertical="center"/>
    </xf>
    <xf numFmtId="0" fontId="2" fillId="0" borderId="1" xfId="0" applyFont="1" applyBorder="1" applyAlignment="1"/>
    <xf numFmtId="0" fontId="2" fillId="0" borderId="21" xfId="0" applyFont="1" applyBorder="1" applyAlignment="1"/>
    <xf numFmtId="0" fontId="5" fillId="0" borderId="0" xfId="0" applyFont="1" applyAlignment="1"/>
    <xf numFmtId="0" fontId="23" fillId="0" borderId="0" xfId="0" applyFont="1" applyAlignment="1"/>
    <xf numFmtId="0" fontId="3" fillId="0" borderId="0" xfId="0" applyFont="1" applyAlignment="1"/>
    <xf numFmtId="0" fontId="26" fillId="0" borderId="24" xfId="0" applyFont="1" applyBorder="1" applyAlignment="1"/>
    <xf numFmtId="0" fontId="26" fillId="0" borderId="19" xfId="0" applyFont="1" applyBorder="1" applyAlignment="1"/>
    <xf numFmtId="0" fontId="26" fillId="0" borderId="18" xfId="0" applyFont="1" applyBorder="1" applyAlignment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88D7EA"/>
      <color rgb="FF10D4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7.xml.rels><?xml version="1.0" encoding="UTF-8" standalone="yes"?>
<Relationships xmlns="http://schemas.openxmlformats.org/package/2006/relationships"><Relationship Id="rId1" Type="http://customschemas.google.com/relationships/workbookmetadata" Target="commentsmeta6"/></Relationships>
</file>

<file path=xl/_rels/comments8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comments9.xml.rels><?xml version="1.0" encoding="UTF-8" standalone="yes"?>
<Relationships xmlns="http://schemas.openxmlformats.org/package/2006/relationships"><Relationship Id="rId1" Type="http://customschemas.google.com/relationships/workbookmetadata" Target="commentsmeta8"/></Relationships>
</file>

<file path=xl/_rels/comments10.xml.rels><?xml version="1.0" encoding="UTF-8" standalone="yes"?>
<Relationships xmlns="http://schemas.openxmlformats.org/package/2006/relationships"><Relationship Id="rId1" Type="http://customschemas.google.com/relationships/workbookmetadata" Target="commentsmeta9"/></Relationships>
</file>

<file path=xl/_rels/comments11.xml.rels><?xml version="1.0" encoding="UTF-8" standalone="yes"?>
<Relationships xmlns="http://schemas.openxmlformats.org/package/2006/relationships"><Relationship Id="rId1" Type="http://customschemas.google.com/relationships/workbookmetadata" Target="commentsmeta10"/></Relationships>
</file>

<file path=xl/_rels/comments12.xml.rels><?xml version="1.0" encoding="UTF-8" standalone="yes"?>
<Relationships xmlns="http://schemas.openxmlformats.org/package/2006/relationships"><Relationship Id="rId1" Type="http://customschemas.google.com/relationships/workbookmetadata" Target="commentsmeta11"/></Relationships>
</file>

<file path=xl/_rels/comments13.xml.rels><?xml version="1.0" encoding="UTF-8" standalone="yes"?>
<Relationships xmlns="http://schemas.openxmlformats.org/package/2006/relationships"><Relationship Id="rId1" Type="http://customschemas.google.com/relationships/workbookmetadata" Target="commentsmeta12"/></Relationships>
</file>

<file path=xl/_rels/comments14.xml.rels><?xml version="1.0" encoding="UTF-8" standalone="yes"?>
<Relationships xmlns="http://schemas.openxmlformats.org/package/2006/relationships"><Relationship Id="rId1" Type="http://customschemas.google.com/relationships/workbookmetadata" Target="commentsmeta13"/></Relationships>
</file>

<file path=xl/_rels/comments15.xml.rels><?xml version="1.0" encoding="UTF-8" standalone="yes"?>
<Relationships xmlns="http://schemas.openxmlformats.org/package/2006/relationships"><Relationship Id="rId1" Type="http://customschemas.google.com/relationships/workbookmetadata" Target="commentsmeta14"/></Relationships>
</file>

<file path=xl/_rels/comments16.xml.rels><?xml version="1.0" encoding="UTF-8" standalone="yes"?>
<Relationships xmlns="http://schemas.openxmlformats.org/package/2006/relationships"><Relationship Id="rId1" Type="http://customschemas.google.com/relationships/workbookmetadata" Target="commentsmeta15"/></Relationships>
</file>

<file path=xl/_rels/comments17.xml.rels><?xml version="1.0" encoding="UTF-8" standalone="yes"?>
<Relationships xmlns="http://schemas.openxmlformats.org/package/2006/relationships"><Relationship Id="rId1" Type="http://customschemas.google.com/relationships/workbookmetadata" Target="commentsmeta16"/></Relationships>
</file>

<file path=xl/_rels/comments18.xml.rels><?xml version="1.0" encoding="UTF-8" standalone="yes"?>
<Relationships xmlns="http://schemas.openxmlformats.org/package/2006/relationships"><Relationship Id="rId1" Type="http://customschemas.google.com/relationships/workbookmetadata" Target="commentsmeta17"/></Relationships>
</file>

<file path=xl/_rels/comments19.xml.rels><?xml version="1.0" encoding="UTF-8" standalone="yes"?>
<Relationships xmlns="http://schemas.openxmlformats.org/package/2006/relationships"><Relationship Id="rId1" Type="http://customschemas.google.com/relationships/workbookmetadata" Target="commentsmeta18"/></Relationships>
</file>

<file path=xl/_rels/comments20.xml.rels><?xml version="1.0" encoding="UTF-8" standalone="yes"?>
<Relationships xmlns="http://schemas.openxmlformats.org/package/2006/relationships"><Relationship Id="rId1" Type="http://customschemas.google.com/relationships/workbookmetadata" Target="commentsmeta19"/></Relationships>
</file>

<file path=xl/_rels/comments21.xml.rels><?xml version="1.0" encoding="UTF-8" standalone="yes"?>
<Relationships xmlns="http://schemas.openxmlformats.org/package/2006/relationships"><Relationship Id="rId1" Type="http://customschemas.google.com/relationships/workbookmetadata" Target="commentsmeta20"/></Relationships>
</file>

<file path=xl/_rels/comments22.xml.rels><?xml version="1.0" encoding="UTF-8" standalone="yes"?>
<Relationships xmlns="http://schemas.openxmlformats.org/package/2006/relationships"><Relationship Id="rId1" Type="http://customschemas.google.com/relationships/workbookmetadata" Target="commentsmeta21"/></Relationships>
</file>

<file path=xl/_rels/comments23.xml.rels><?xml version="1.0" encoding="UTF-8" standalone="yes"?>
<Relationships xmlns="http://schemas.openxmlformats.org/package/2006/relationships"><Relationship Id="rId1" Type="http://customschemas.google.com/relationships/workbookmetadata" Target="commentsmeta22"/></Relationships>
</file>

<file path=xl/_rels/comments24.xml.rels><?xml version="1.0" encoding="UTF-8" standalone="yes"?>
<Relationships xmlns="http://schemas.openxmlformats.org/package/2006/relationships"><Relationship Id="rId1" Type="http://customschemas.google.com/relationships/workbookmetadata" Target="commentsmeta23"/></Relationships>
</file>

<file path=xl/_rels/comments25.xml.rels><?xml version="1.0" encoding="UTF-8" standalone="yes"?>
<Relationships xmlns="http://schemas.openxmlformats.org/package/2006/relationships"><Relationship Id="rId1" Type="http://customschemas.google.com/relationships/workbookmetadata" Target="commentsmeta24"/></Relationships>
</file>

<file path=xl/_rels/comments26.xml.rels><?xml version="1.0" encoding="UTF-8" standalone="yes"?>
<Relationships xmlns="http://schemas.openxmlformats.org/package/2006/relationships"><Relationship Id="rId1" Type="http://customschemas.google.com/relationships/workbookmetadata" Target="commentsmeta25"/></Relationships>
</file>

<file path=xl/_rels/comments27.xml.rels><?xml version="1.0" encoding="UTF-8" standalone="yes"?>
<Relationships xmlns="http://schemas.openxmlformats.org/package/2006/relationships"><Relationship Id="rId1" Type="http://customschemas.google.com/relationships/workbookmetadata" Target="commentsmeta26"/></Relationships>
</file>

<file path=xl/_rels/comments28.xml.rels><?xml version="1.0" encoding="UTF-8" standalone="yes"?>
<Relationships xmlns="http://schemas.openxmlformats.org/package/2006/relationships"><Relationship Id="rId1" Type="http://customschemas.google.com/relationships/workbookmetadata" Target="commentsmeta27"/></Relationships>
</file>

<file path=xl/_rels/comments29.xml.rels><?xml version="1.0" encoding="UTF-8" standalone="yes"?>
<Relationships xmlns="http://schemas.openxmlformats.org/package/2006/relationships"><Relationship Id="rId1" Type="http://customschemas.google.com/relationships/workbookmetadata" Target="commentsmeta28"/></Relationships>
</file>

<file path=xl/_rels/comments30.xml.rels><?xml version="1.0" encoding="UTF-8" standalone="yes"?>
<Relationships xmlns="http://schemas.openxmlformats.org/package/2006/relationships"><Relationship Id="rId1" Type="http://customschemas.google.com/relationships/workbookmetadata" Target="commentsmeta29"/></Relationships>
</file>

<file path=xl/_rels/comments31.xml.rels><?xml version="1.0" encoding="UTF-8" standalone="yes"?>
<Relationships xmlns="http://schemas.openxmlformats.org/package/2006/relationships"><Relationship Id="rId1" Type="http://customschemas.google.com/relationships/workbookmetadata" Target="commentsmeta30"/></Relationships>
</file>

<file path=xl/_rels/comments32.xml.rels><?xml version="1.0" encoding="UTF-8" standalone="yes"?>
<Relationships xmlns="http://schemas.openxmlformats.org/package/2006/relationships"><Relationship Id="rId1" Type="http://customschemas.google.com/relationships/workbookmetadata" Target="commentsmeta31"/></Relationships>
</file>

<file path=xl/_rels/comments33.xml.rels><?xml version="1.0" encoding="UTF-8" standalone="yes"?>
<Relationships xmlns="http://schemas.openxmlformats.org/package/2006/relationships"><Relationship Id="rId1" Type="http://customschemas.google.com/relationships/workbookmetadata" Target="commentsmeta32"/></Relationships>
</file>

<file path=xl/_rels/comments34.xml.rels><?xml version="1.0" encoding="UTF-8" standalone="yes"?>
<Relationships xmlns="http://schemas.openxmlformats.org/package/2006/relationships"><Relationship Id="rId1" Type="http://customschemas.google.com/relationships/workbookmetadata" Target="commentsmeta33"/></Relationships>
</file>

<file path=xl/_rels/comments35.xml.rels><?xml version="1.0" encoding="UTF-8" standalone="yes"?>
<Relationships xmlns="http://schemas.openxmlformats.org/package/2006/relationships"><Relationship Id="rId1" Type="http://customschemas.google.com/relationships/workbookmetadata" Target="commentsmeta34"/></Relationships>
</file>

<file path=xl/_rels/comments36.xml.rels><?xml version="1.0" encoding="UTF-8" standalone="yes"?>
<Relationships xmlns="http://schemas.openxmlformats.org/package/2006/relationships"><Relationship Id="rId1" Type="http://customschemas.google.com/relationships/workbookmetadata" Target="commentsmeta35"/></Relationships>
</file>

<file path=xl/_rels/comments37.xml.rels><?xml version="1.0" encoding="UTF-8" standalone="yes"?>
<Relationships xmlns="http://schemas.openxmlformats.org/package/2006/relationships"><Relationship Id="rId1" Type="http://customschemas.google.com/relationships/workbookmetadata" Target="commentsmeta36"/></Relationships>
</file>

<file path=xl/_rels/comments38.xml.rels><?xml version="1.0" encoding="UTF-8" standalone="yes"?>
<Relationships xmlns="http://schemas.openxmlformats.org/package/2006/relationships"><Relationship Id="rId1" Type="http://customschemas.google.com/relationships/workbookmetadata" Target="commentsmeta37"/></Relationships>
</file>

<file path=xl/_rels/comments39.xml.rels><?xml version="1.0" encoding="UTF-8" standalone="yes"?>
<Relationships xmlns="http://schemas.openxmlformats.org/package/2006/relationships"><Relationship Id="rId1" Type="http://customschemas.google.com/relationships/workbookmetadata" Target="commentsmeta38"/></Relationships>
</file>

<file path=xl/_rels/comments40.xml.rels><?xml version="1.0" encoding="UTF-8" standalone="yes"?>
<Relationships xmlns="http://schemas.openxmlformats.org/package/2006/relationships"><Relationship Id="rId1" Type="http://customschemas.google.com/relationships/workbookmetadata" Target="commentsmeta39"/></Relationships>
</file>

<file path=xl/_rels/comments41.xml.rels><?xml version="1.0" encoding="UTF-8" standalone="yes"?>
<Relationships xmlns="http://schemas.openxmlformats.org/package/2006/relationships"><Relationship Id="rId1" Type="http://customschemas.google.com/relationships/workbookmetadata" Target="commentsmeta40"/></Relationships>
</file>

<file path=xl/_rels/comments42.xml.rels><?xml version="1.0" encoding="UTF-8" standalone="yes"?>
<Relationships xmlns="http://schemas.openxmlformats.org/package/2006/relationships"><Relationship Id="rId1" Type="http://customschemas.google.com/relationships/workbookmetadata" Target="commentsmeta41"/></Relationships>
</file>

<file path=xl/_rels/comments43.xml.rels><?xml version="1.0" encoding="UTF-8" standalone="yes"?>
<Relationships xmlns="http://schemas.openxmlformats.org/package/2006/relationships"><Relationship Id="rId1" Type="http://customschemas.google.com/relationships/workbookmetadata" Target="commentsmeta42"/></Relationships>
</file>

<file path=xl/_rels/comments44.xml.rels><?xml version="1.0" encoding="UTF-8" standalone="yes"?>
<Relationships xmlns="http://schemas.openxmlformats.org/package/2006/relationships"><Relationship Id="rId1" Type="http://customschemas.google.com/relationships/workbookmetadata" Target="commentsmeta43"/></Relationships>
</file>

<file path=xl/_rels/comments45.xml.rels><?xml version="1.0" encoding="UTF-8" standalone="yes"?>
<Relationships xmlns="http://schemas.openxmlformats.org/package/2006/relationships"><Relationship Id="rId1" Type="http://customschemas.google.com/relationships/workbookmetadata" Target="commentsmeta44"/></Relationships>
</file>

<file path=xl/_rels/comments46.xml.rels><?xml version="1.0" encoding="UTF-8" standalone="yes"?>
<Relationships xmlns="http://schemas.openxmlformats.org/package/2006/relationships"><Relationship Id="rId1" Type="http://customschemas.google.com/relationships/workbookmetadata" Target="commentsmeta45"/></Relationships>
</file>

<file path=xl/_rels/comments47.xml.rels><?xml version="1.0" encoding="UTF-8" standalone="yes"?>
<Relationships xmlns="http://schemas.openxmlformats.org/package/2006/relationships"><Relationship Id="rId1" Type="http://customschemas.google.com/relationships/workbookmetadata" Target="commentsmeta46"/></Relationships>
</file>

<file path=xl/_rels/comments48.xml.rels><?xml version="1.0" encoding="UTF-8" standalone="yes"?>
<Relationships xmlns="http://schemas.openxmlformats.org/package/2006/relationships"><Relationship Id="rId1" Type="http://customschemas.google.com/relationships/workbookmetadata" Target="commentsmeta47"/></Relationships>
</file>

<file path=xl/_rels/comments49.xml.rels><?xml version="1.0" encoding="UTF-8" standalone="yes"?>
<Relationships xmlns="http://schemas.openxmlformats.org/package/2006/relationships"><Relationship Id="rId1" Type="http://customschemas.google.com/relationships/workbookmetadata" Target="commentsmeta48"/></Relationships>
</file>

<file path=xl/_rels/comments50.xml.rels><?xml version="1.0" encoding="UTF-8" standalone="yes"?>
<Relationships xmlns="http://schemas.openxmlformats.org/package/2006/relationships"><Relationship Id="rId1" Type="http://customschemas.google.com/relationships/workbookmetadata" Target="commentsmeta49"/></Relationships>
</file>

<file path=xl/_rels/comments51.xml.rels><?xml version="1.0" encoding="UTF-8" standalone="yes"?>
<Relationships xmlns="http://schemas.openxmlformats.org/package/2006/relationships"><Relationship Id="rId1" Type="http://customschemas.google.com/relationships/workbookmetadata" Target="commentsmeta5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microsoft.com/office/2017/10/relationships/person" Target="persons/perso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customschemas.google.com/relationships/workbookmetadata" Target="metadata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es Martens" id="{D3B6C3C9-05D2-C04E-89EC-B83C9A82D8EA}" userId="1aecf9c2fa0382be" providerId="Windows Live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33" dT="2025-12-07T20:33:53.38" personId="{D3B6C3C9-05D2-C04E-89EC-B83C9A82D8EA}" id="{88EB28A5-43A0-A947-A055-549E399F1354}">
    <text>plaats van zetel van de werkgever is het criterium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7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0.v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1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2.xml"/><Relationship Id="rId1" Type="http://schemas.openxmlformats.org/officeDocument/2006/relationships/vmlDrawing" Target="../drawings/vmlDrawing22.v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3.xml"/><Relationship Id="rId1" Type="http://schemas.openxmlformats.org/officeDocument/2006/relationships/vmlDrawing" Target="../drawings/vmlDrawing23.v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4.xml"/><Relationship Id="rId1" Type="http://schemas.openxmlformats.org/officeDocument/2006/relationships/vmlDrawing" Target="../drawings/vmlDrawing24.v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5.xml"/><Relationship Id="rId1" Type="http://schemas.openxmlformats.org/officeDocument/2006/relationships/vmlDrawing" Target="../drawings/vmlDrawing25.v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6.xml"/><Relationship Id="rId1" Type="http://schemas.openxmlformats.org/officeDocument/2006/relationships/vmlDrawing" Target="../drawings/vmlDrawing26.v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7.xml"/><Relationship Id="rId1" Type="http://schemas.openxmlformats.org/officeDocument/2006/relationships/vmlDrawing" Target="../drawings/vmlDrawing27.v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8.xml"/><Relationship Id="rId1" Type="http://schemas.openxmlformats.org/officeDocument/2006/relationships/vmlDrawing" Target="../drawings/vmlDrawing28.v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9.xml"/><Relationship Id="rId1" Type="http://schemas.openxmlformats.org/officeDocument/2006/relationships/vmlDrawing" Target="../drawings/vmlDrawing29.v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0.xml"/><Relationship Id="rId1" Type="http://schemas.openxmlformats.org/officeDocument/2006/relationships/vmlDrawing" Target="../drawings/vmlDrawing30.v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1.xml"/><Relationship Id="rId1" Type="http://schemas.openxmlformats.org/officeDocument/2006/relationships/vmlDrawing" Target="../drawings/vmlDrawing31.v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2.xml"/><Relationship Id="rId1" Type="http://schemas.openxmlformats.org/officeDocument/2006/relationships/vmlDrawing" Target="../drawings/vmlDrawing32.v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comments" Target="../comments33.xml"/><Relationship Id="rId1" Type="http://schemas.openxmlformats.org/officeDocument/2006/relationships/vmlDrawing" Target="../drawings/vmlDrawing33.v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comments" Target="../comments34.xml"/><Relationship Id="rId1" Type="http://schemas.openxmlformats.org/officeDocument/2006/relationships/vmlDrawing" Target="../drawings/vmlDrawing34.v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comments" Target="../comments35.xml"/><Relationship Id="rId1" Type="http://schemas.openxmlformats.org/officeDocument/2006/relationships/vmlDrawing" Target="../drawings/vmlDrawing35.vm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6.xml"/><Relationship Id="rId1" Type="http://schemas.openxmlformats.org/officeDocument/2006/relationships/vmlDrawing" Target="../drawings/vmlDrawing36.v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comments" Target="../comments37.xml"/><Relationship Id="rId1" Type="http://schemas.openxmlformats.org/officeDocument/2006/relationships/vmlDrawing" Target="../drawings/vmlDrawing37.v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8.xml"/><Relationship Id="rId1" Type="http://schemas.openxmlformats.org/officeDocument/2006/relationships/vmlDrawing" Target="../drawings/vmlDrawing38.v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9.xml"/><Relationship Id="rId1" Type="http://schemas.openxmlformats.org/officeDocument/2006/relationships/vmlDrawing" Target="../drawings/vmlDrawing39.v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0.xml"/><Relationship Id="rId1" Type="http://schemas.openxmlformats.org/officeDocument/2006/relationships/vmlDrawing" Target="../drawings/vmlDrawing40.v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1.xml"/><Relationship Id="rId1" Type="http://schemas.openxmlformats.org/officeDocument/2006/relationships/vmlDrawing" Target="../drawings/vmlDrawing41.vml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2.xml"/><Relationship Id="rId1" Type="http://schemas.openxmlformats.org/officeDocument/2006/relationships/vmlDrawing" Target="../drawings/vmlDrawing42.vml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comments" Target="../comments43.xml"/><Relationship Id="rId1" Type="http://schemas.openxmlformats.org/officeDocument/2006/relationships/vmlDrawing" Target="../drawings/vmlDrawing43.vml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4.xml"/><Relationship Id="rId1" Type="http://schemas.openxmlformats.org/officeDocument/2006/relationships/vmlDrawing" Target="../drawings/vmlDrawing44.vml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comments" Target="../comments45.xml"/><Relationship Id="rId1" Type="http://schemas.openxmlformats.org/officeDocument/2006/relationships/vmlDrawing" Target="../drawings/vmlDrawing45.v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comments" Target="../comments46.xml"/><Relationship Id="rId1" Type="http://schemas.openxmlformats.org/officeDocument/2006/relationships/vmlDrawing" Target="../drawings/vmlDrawing46.vml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7.xml"/><Relationship Id="rId1" Type="http://schemas.openxmlformats.org/officeDocument/2006/relationships/vmlDrawing" Target="../drawings/vmlDrawing47.vml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comments" Target="../comments48.xml"/><Relationship Id="rId1" Type="http://schemas.openxmlformats.org/officeDocument/2006/relationships/vmlDrawing" Target="../drawings/vmlDrawing48.vml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9.xml"/><Relationship Id="rId1" Type="http://schemas.openxmlformats.org/officeDocument/2006/relationships/vmlDrawing" Target="../drawings/vmlDrawing49.vml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0.xml"/><Relationship Id="rId1" Type="http://schemas.openxmlformats.org/officeDocument/2006/relationships/vmlDrawing" Target="../drawings/vmlDrawing50.vml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1.xml"/><Relationship Id="rId1" Type="http://schemas.openxmlformats.org/officeDocument/2006/relationships/vmlDrawing" Target="../drawings/vmlDrawing5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02CE6-6370-40DE-9E8B-CD8F2C736449}">
  <dimension ref="A1:J6"/>
  <sheetViews>
    <sheetView workbookViewId="0">
      <selection activeCell="F52" sqref="F52"/>
    </sheetView>
  </sheetViews>
  <sheetFormatPr defaultColWidth="8.875" defaultRowHeight="12.95"/>
  <sheetData>
    <row r="1" spans="1:10">
      <c r="A1" s="161" t="s">
        <v>0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0">
      <c r="A2" s="162"/>
      <c r="B2" s="162"/>
      <c r="C2" s="162"/>
      <c r="D2" s="162"/>
      <c r="E2" s="162"/>
      <c r="F2" s="162"/>
      <c r="G2" s="162"/>
      <c r="H2" s="162"/>
      <c r="I2" s="162"/>
      <c r="J2" s="162"/>
    </row>
    <row r="3" spans="1:10">
      <c r="A3" s="162"/>
      <c r="B3" s="162"/>
      <c r="C3" s="162"/>
      <c r="D3" s="162"/>
      <c r="E3" s="162"/>
      <c r="F3" s="162"/>
      <c r="G3" s="162"/>
      <c r="H3" s="162"/>
      <c r="I3" s="162"/>
      <c r="J3" s="162"/>
    </row>
    <row r="4" spans="1:10">
      <c r="A4" s="162"/>
      <c r="B4" s="162"/>
      <c r="C4" s="162"/>
      <c r="D4" s="162"/>
      <c r="E4" s="162"/>
      <c r="F4" s="162"/>
      <c r="G4" s="162"/>
      <c r="H4" s="162"/>
      <c r="I4" s="162"/>
      <c r="J4" s="162"/>
    </row>
    <row r="5" spans="1:10">
      <c r="A5" s="162"/>
      <c r="B5" s="162"/>
      <c r="C5" s="162"/>
      <c r="D5" s="162"/>
      <c r="E5" s="162"/>
      <c r="F5" s="162"/>
      <c r="G5" s="162"/>
      <c r="H5" s="162"/>
      <c r="I5" s="162"/>
      <c r="J5" s="162"/>
    </row>
    <row r="6" spans="1:10">
      <c r="A6" s="162"/>
      <c r="B6" s="162"/>
      <c r="C6" s="162"/>
      <c r="D6" s="162"/>
      <c r="E6" s="162"/>
      <c r="F6" s="162"/>
      <c r="G6" s="162"/>
      <c r="H6" s="162"/>
      <c r="I6" s="162"/>
      <c r="J6" s="162"/>
    </row>
  </sheetData>
  <mergeCells count="1">
    <mergeCell ref="A1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2"/>
  <sheetViews>
    <sheetView topLeftCell="A10" zoomScale="140" zoomScaleNormal="140" workbookViewId="0">
      <selection activeCell="L33" sqref="L33"/>
    </sheetView>
  </sheetViews>
  <sheetFormatPr defaultColWidth="14.5" defaultRowHeight="15" customHeight="1"/>
  <cols>
    <col min="1" max="1" width="37.875" style="91" customWidth="1"/>
    <col min="2" max="2" width="11" style="91" customWidth="1"/>
    <col min="3" max="3" width="12.5" style="91" customWidth="1"/>
    <col min="4" max="4" width="12.125" style="91" customWidth="1"/>
    <col min="5" max="7" width="11" style="91" customWidth="1"/>
    <col min="8" max="8" width="19.5" style="91" customWidth="1"/>
    <col min="9" max="26" width="11" style="91" customWidth="1"/>
    <col min="27" max="16384" width="14.5" style="91"/>
  </cols>
  <sheetData>
    <row r="1" spans="1:26" ht="12" customHeight="1">
      <c r="A1" s="163" t="s">
        <v>1</v>
      </c>
      <c r="B1" s="176"/>
      <c r="C1" s="177"/>
    </row>
    <row r="2" spans="1:26" ht="6" customHeight="1">
      <c r="A2" s="1"/>
      <c r="B2" s="2"/>
      <c r="C2" s="2"/>
    </row>
    <row r="3" spans="1:26" ht="12" customHeight="1">
      <c r="A3" s="1"/>
      <c r="B3" s="3">
        <v>2026</v>
      </c>
      <c r="D3" s="2"/>
      <c r="E3" s="2"/>
      <c r="F3" s="2"/>
      <c r="G3" s="2"/>
      <c r="H3" s="2"/>
    </row>
    <row r="4" spans="1:26" ht="12" customHeight="1">
      <c r="A4" s="4" t="s">
        <v>2</v>
      </c>
      <c r="B4" s="5">
        <v>0.25</v>
      </c>
      <c r="C4" s="6" t="s">
        <v>3</v>
      </c>
    </row>
    <row r="5" spans="1:26" ht="12" customHeight="1">
      <c r="A5" s="4" t="s">
        <v>4</v>
      </c>
      <c r="B5" s="5">
        <f>B4+5.61%</f>
        <v>0.30609999999999998</v>
      </c>
      <c r="C5" s="6" t="s">
        <v>5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/>
    <row r="7" spans="1:26" ht="12" customHeight="1">
      <c r="A7" s="4" t="s">
        <v>6</v>
      </c>
    </row>
    <row r="8" spans="1:26" ht="12" customHeight="1">
      <c r="A8" s="6" t="s">
        <v>7</v>
      </c>
      <c r="B8" s="8">
        <v>1E-4</v>
      </c>
    </row>
    <row r="9" spans="1:26" ht="12" customHeight="1">
      <c r="A9" s="6" t="s">
        <v>8</v>
      </c>
      <c r="B9" s="8">
        <v>2.3999999999999998E-3</v>
      </c>
    </row>
    <row r="10" spans="1:26" ht="12" customHeight="1">
      <c r="A10" s="6" t="s">
        <v>9</v>
      </c>
      <c r="B10" s="8">
        <v>2.0000000000000001E-4</v>
      </c>
    </row>
    <row r="11" spans="1:26" ht="12" customHeight="1">
      <c r="A11" s="6" t="s">
        <v>10</v>
      </c>
      <c r="B11" s="8">
        <v>1E-4</v>
      </c>
    </row>
    <row r="12" spans="1:26" ht="12" customHeight="1">
      <c r="A12" s="6" t="s">
        <v>11</v>
      </c>
      <c r="B12" s="8">
        <v>1E-3</v>
      </c>
    </row>
    <row r="13" spans="1:26" ht="12" customHeight="1">
      <c r="A13" s="6" t="s">
        <v>12</v>
      </c>
      <c r="B13" s="8">
        <v>1E-3</v>
      </c>
    </row>
    <row r="14" spans="1:26" ht="12" customHeight="1">
      <c r="A14" s="6" t="s">
        <v>13</v>
      </c>
      <c r="B14" s="9">
        <v>1.4999999999999999E-2</v>
      </c>
      <c r="F14" s="9"/>
    </row>
    <row r="15" spans="1:26" ht="12" customHeight="1">
      <c r="B15" s="10">
        <f>SUM(B8:B14)</f>
        <v>1.9799999999999998E-2</v>
      </c>
    </row>
    <row r="16" spans="1:26" ht="12" customHeight="1">
      <c r="B16" s="11"/>
      <c r="C16" s="11"/>
      <c r="D16" s="11"/>
      <c r="E16" s="11"/>
    </row>
    <row r="17" spans="1:26" ht="12" customHeight="1">
      <c r="A17" s="178" t="s">
        <v>14</v>
      </c>
      <c r="B17" s="179"/>
      <c r="C17" s="179"/>
      <c r="D17" s="179"/>
      <c r="E17" s="179"/>
      <c r="F17" s="179"/>
      <c r="G17" s="179"/>
    </row>
    <row r="18" spans="1:26" ht="12" customHeight="1">
      <c r="A18" s="6" t="s">
        <v>15</v>
      </c>
      <c r="B18" s="12">
        <v>1.6899999999999998E-2</v>
      </c>
    </row>
    <row r="19" spans="1:26" ht="12" customHeight="1">
      <c r="B19" s="11"/>
      <c r="C19" s="11"/>
      <c r="D19" s="11"/>
      <c r="E19" s="11"/>
    </row>
    <row r="20" spans="1:26" ht="12" customHeight="1">
      <c r="A20" s="163" t="s">
        <v>16</v>
      </c>
      <c r="B20" s="176"/>
      <c r="C20" s="177"/>
    </row>
    <row r="21" spans="1:26" ht="12" customHeight="1">
      <c r="A21" s="1"/>
      <c r="B21" s="2"/>
      <c r="C21" s="2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165" t="s">
        <v>17</v>
      </c>
      <c r="B22" s="179"/>
      <c r="C22" s="179"/>
      <c r="D22" s="17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3" t="s">
        <v>18</v>
      </c>
      <c r="B23" s="14"/>
      <c r="C23" s="14"/>
      <c r="D23" s="14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" customHeight="1">
      <c r="A24" s="13" t="s">
        <v>19</v>
      </c>
      <c r="B24" s="14"/>
      <c r="C24" s="14"/>
      <c r="D24" s="14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2" customHeight="1">
      <c r="A25" s="1"/>
      <c r="B25" s="2"/>
      <c r="C25" s="2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2" customHeight="1">
      <c r="A26" s="87" t="s">
        <v>20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2" customHeight="1">
      <c r="A27" s="6" t="s">
        <v>21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2" customHeight="1">
      <c r="A28" s="6" t="s">
        <v>22</v>
      </c>
      <c r="B28" s="6"/>
      <c r="C28" s="6"/>
      <c r="D28" s="6"/>
      <c r="E28" s="6"/>
      <c r="F28" s="6"/>
      <c r="G28" s="6"/>
      <c r="H28" s="6"/>
      <c r="I28" s="6" t="s">
        <v>15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2" customHeight="1">
      <c r="A29" s="6"/>
      <c r="B29" s="1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2" customHeight="1">
      <c r="A30" s="87" t="s">
        <v>23</v>
      </c>
      <c r="B30" s="15" t="s">
        <v>15</v>
      </c>
    </row>
    <row r="31" spans="1:26" ht="12" customHeight="1">
      <c r="A31" s="6" t="s">
        <v>24</v>
      </c>
      <c r="B31" s="16">
        <f>517/3</f>
        <v>172.33333333333334</v>
      </c>
      <c r="C31" s="180" t="s">
        <v>25</v>
      </c>
      <c r="D31" s="179"/>
      <c r="E31" s="179"/>
      <c r="F31" s="179"/>
      <c r="G31" s="179"/>
      <c r="H31" s="179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87"/>
      <c r="B32" s="15"/>
      <c r="C32" s="6" t="s">
        <v>26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2" customHeight="1">
      <c r="A33" s="87"/>
      <c r="B33" s="15"/>
      <c r="C33" s="102" t="s">
        <v>27</v>
      </c>
      <c r="D33" s="103"/>
      <c r="E33" s="103"/>
      <c r="F33" s="103"/>
      <c r="G33" s="103"/>
      <c r="H33" s="103"/>
      <c r="I33" s="103"/>
      <c r="J33" s="103"/>
      <c r="K33" s="103"/>
      <c r="L33" s="103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" customHeight="1">
      <c r="A34" s="87"/>
      <c r="B34" s="1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180" t="s">
        <v>28</v>
      </c>
      <c r="B35" s="179"/>
      <c r="C35" s="179"/>
      <c r="D35" s="179"/>
      <c r="E35" s="179"/>
      <c r="F35" s="179"/>
      <c r="G35" s="179"/>
      <c r="H35" s="179"/>
    </row>
    <row r="36" spans="1:26" ht="12" customHeight="1"/>
    <row r="37" spans="1:26" ht="12" customHeight="1">
      <c r="A37" s="163" t="s">
        <v>29</v>
      </c>
      <c r="B37" s="176"/>
      <c r="C37" s="177"/>
    </row>
    <row r="38" spans="1:26" ht="12" customHeight="1">
      <c r="A38" s="6" t="s">
        <v>30</v>
      </c>
      <c r="B38" s="8">
        <v>5.4199999999999998E-2</v>
      </c>
      <c r="C38" s="6" t="s">
        <v>31</v>
      </c>
      <c r="D38" s="6"/>
      <c r="E38" s="6"/>
      <c r="F38" s="6"/>
      <c r="G38" s="6"/>
    </row>
    <row r="39" spans="1:26" ht="12" customHeight="1">
      <c r="A39" s="6" t="s">
        <v>32</v>
      </c>
    </row>
    <row r="40" spans="1:26" ht="12" customHeight="1">
      <c r="A40" s="6" t="s">
        <v>33</v>
      </c>
    </row>
    <row r="41" spans="1:26" ht="12" customHeight="1">
      <c r="A41" s="6" t="s">
        <v>34</v>
      </c>
    </row>
    <row r="42" spans="1:26" ht="12" customHeight="1">
      <c r="A42" s="164" t="s">
        <v>35</v>
      </c>
      <c r="B42" s="179"/>
      <c r="C42" s="179"/>
      <c r="D42" s="179"/>
      <c r="E42" s="179"/>
    </row>
    <row r="43" spans="1:26" ht="12" customHeight="1"/>
    <row r="44" spans="1:26" ht="12" customHeight="1"/>
    <row r="45" spans="1:26" ht="12" customHeight="1"/>
    <row r="46" spans="1:26" ht="12" customHeight="1"/>
    <row r="47" spans="1:26" ht="12" customHeight="1"/>
    <row r="48" spans="1:26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</sheetData>
  <mergeCells count="8">
    <mergeCell ref="A35:H35"/>
    <mergeCell ref="A37:C37"/>
    <mergeCell ref="A42:E42"/>
    <mergeCell ref="A1:C1"/>
    <mergeCell ref="A17:G17"/>
    <mergeCell ref="A20:C20"/>
    <mergeCell ref="A22:D22"/>
    <mergeCell ref="C31:H31"/>
  </mergeCells>
  <pageMargins left="0.75000000000000011" right="0.75000000000000011" top="0.4538888888888889" bottom="1" header="0" footer="0"/>
  <pageSetup paperSize="9"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showGridLines="0" zoomScale="150" zoomScaleNormal="150" workbookViewId="0">
      <selection activeCell="A4" sqref="A4"/>
    </sheetView>
  </sheetViews>
  <sheetFormatPr defaultColWidth="14.5" defaultRowHeight="15" customHeight="1"/>
  <cols>
    <col min="1" max="26" width="10.5" customWidth="1"/>
  </cols>
  <sheetData>
    <row r="1" spans="1:26" ht="12" customHeight="1">
      <c r="A1" s="6" t="s">
        <v>36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2" customHeight="1">
      <c r="A2" s="6" t="s">
        <v>37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2" customHeight="1">
      <c r="A3" s="6" t="s">
        <v>38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2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2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2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2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2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2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2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2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2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2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2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2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2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2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2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2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2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2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2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2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2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2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2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2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2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2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2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2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2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2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2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2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2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2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2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2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2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2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2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2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2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2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2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2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2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2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2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2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2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2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2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2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2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2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2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2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2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2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2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2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2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2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2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2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2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2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2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2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2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2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2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2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2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2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2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2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2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2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2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2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2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2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2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2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2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2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2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ageMargins left="0.75" right="0.75" top="1" bottom="1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showGridLines="0" zoomScale="160" zoomScaleNormal="160" workbookViewId="0">
      <selection activeCell="A3" sqref="A3"/>
    </sheetView>
  </sheetViews>
  <sheetFormatPr defaultColWidth="14.5" defaultRowHeight="15" customHeight="1"/>
  <cols>
    <col min="1" max="26" width="10.5" customWidth="1"/>
  </cols>
  <sheetData>
    <row r="1" spans="1:26" ht="12" customHeight="1">
      <c r="A1" s="6" t="s">
        <v>36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2" customHeight="1">
      <c r="A2" s="6" t="s">
        <v>37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2" customHeight="1">
      <c r="A3" s="6" t="s">
        <v>39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2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2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2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2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2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2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2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2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2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2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2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2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2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2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2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2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2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2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2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2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2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2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2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2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2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2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2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2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2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2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2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2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2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2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2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2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2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2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2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2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2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2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2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2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2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2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2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2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2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2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2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2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2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2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2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2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2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2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2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2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2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2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2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2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2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2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2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2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2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2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2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2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2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2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2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2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2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2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2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2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2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2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2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2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2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2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2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ageMargins left="0.75" right="0.75" top="1" bottom="1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4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ref="D45:H45" si="7">C45</f>
        <v>0</v>
      </c>
      <c r="E45" s="24">
        <f t="shared" si="7"/>
        <v>0</v>
      </c>
      <c r="F45" s="24">
        <f t="shared" si="7"/>
        <v>0</v>
      </c>
      <c r="G45" s="24">
        <f t="shared" si="7"/>
        <v>0</v>
      </c>
      <c r="H45" s="24">
        <f t="shared" si="7"/>
        <v>0</v>
      </c>
      <c r="I45" s="24">
        <f>H45*92%</f>
        <v>0</v>
      </c>
      <c r="J45" s="24">
        <f>H45</f>
        <v>0</v>
      </c>
      <c r="K45" s="24">
        <f t="shared" ref="K45:N45" si="8">J45</f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9">$B28+($B29*F$44)</f>
        <v>0</v>
      </c>
      <c r="G46" s="24">
        <f t="shared" si="9"/>
        <v>0</v>
      </c>
      <c r="H46" s="24">
        <f t="shared" si="9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10">$B28+($B29*M$44)</f>
        <v>0</v>
      </c>
      <c r="N46" s="24">
        <f t="shared" si="10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1">$B30+($B31*C$44)</f>
        <v>0</v>
      </c>
      <c r="D48" s="35">
        <f t="shared" si="11"/>
        <v>0</v>
      </c>
      <c r="E48" s="35">
        <f t="shared" si="11"/>
        <v>0</v>
      </c>
      <c r="F48" s="35">
        <f t="shared" si="11"/>
        <v>0</v>
      </c>
      <c r="G48" s="35">
        <f t="shared" si="11"/>
        <v>0</v>
      </c>
      <c r="H48" s="35">
        <f t="shared" si="11"/>
        <v>0</v>
      </c>
      <c r="I48" s="35" t="s">
        <v>98</v>
      </c>
      <c r="J48" s="35" t="s">
        <v>98</v>
      </c>
      <c r="K48" s="35">
        <f t="shared" ref="K48:N48" si="12">$B30+($B31*K$44)</f>
        <v>0</v>
      </c>
      <c r="L48" s="35">
        <f t="shared" si="12"/>
        <v>0</v>
      </c>
      <c r="M48" s="35">
        <f t="shared" si="12"/>
        <v>0</v>
      </c>
      <c r="N48" s="35">
        <f t="shared" si="12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3">$B32*D$44</f>
        <v>0</v>
      </c>
      <c r="E49" s="24">
        <f t="shared" si="13"/>
        <v>0</v>
      </c>
      <c r="F49" s="24">
        <f t="shared" si="13"/>
        <v>0</v>
      </c>
      <c r="G49" s="24">
        <f t="shared" si="13"/>
        <v>0</v>
      </c>
      <c r="H49" s="24">
        <f t="shared" si="13"/>
        <v>0</v>
      </c>
      <c r="I49" s="35" t="s">
        <v>98</v>
      </c>
      <c r="J49" s="35" t="s">
        <v>98</v>
      </c>
      <c r="K49" s="24">
        <f t="shared" ref="K49:N49" si="14">$B32*K$44</f>
        <v>0</v>
      </c>
      <c r="L49" s="24">
        <f t="shared" si="14"/>
        <v>0</v>
      </c>
      <c r="M49" s="24">
        <f t="shared" si="14"/>
        <v>0</v>
      </c>
      <c r="N49" s="24">
        <f t="shared" si="14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5">$B33</f>
        <v>0</v>
      </c>
      <c r="D50" s="117">
        <f t="shared" si="15"/>
        <v>0</v>
      </c>
      <c r="E50" s="117">
        <f t="shared" si="15"/>
        <v>0</v>
      </c>
      <c r="F50" s="117">
        <f t="shared" si="15"/>
        <v>0</v>
      </c>
      <c r="G50" s="117">
        <f t="shared" si="15"/>
        <v>0</v>
      </c>
      <c r="H50" s="117">
        <f t="shared" si="15"/>
        <v>0</v>
      </c>
      <c r="I50" s="118" t="s">
        <v>98</v>
      </c>
      <c r="J50" s="118" t="s">
        <v>98</v>
      </c>
      <c r="K50" s="117">
        <f t="shared" ref="K50:N50" si="16">$B33</f>
        <v>0</v>
      </c>
      <c r="L50" s="117">
        <f t="shared" si="16"/>
        <v>0</v>
      </c>
      <c r="M50" s="117">
        <f t="shared" si="16"/>
        <v>0</v>
      </c>
      <c r="N50" s="117">
        <f t="shared" si="16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7">SUM(B45:B50)</f>
        <v>0</v>
      </c>
      <c r="C51" s="120">
        <f t="shared" si="17"/>
        <v>0</v>
      </c>
      <c r="D51" s="121">
        <f t="shared" si="17"/>
        <v>0</v>
      </c>
      <c r="E51" s="121">
        <f t="shared" si="17"/>
        <v>0</v>
      </c>
      <c r="F51" s="121">
        <f t="shared" si="17"/>
        <v>0</v>
      </c>
      <c r="G51" s="121">
        <f t="shared" si="17"/>
        <v>0</v>
      </c>
      <c r="H51" s="121">
        <f t="shared" si="17"/>
        <v>0</v>
      </c>
      <c r="I51" s="121">
        <f t="shared" si="17"/>
        <v>0</v>
      </c>
      <c r="J51" s="121">
        <f t="shared" si="17"/>
        <v>0</v>
      </c>
      <c r="K51" s="121">
        <f t="shared" si="17"/>
        <v>0</v>
      </c>
      <c r="L51" s="121">
        <f t="shared" si="17"/>
        <v>0</v>
      </c>
      <c r="M51" s="121">
        <f t="shared" si="17"/>
        <v>0</v>
      </c>
      <c r="N51" s="121">
        <f t="shared" si="17"/>
        <v>0</v>
      </c>
      <c r="O51" s="121">
        <f t="shared" si="17"/>
        <v>0</v>
      </c>
      <c r="P51" s="122">
        <f t="shared" si="17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8">C45*$A$54</f>
        <v>0</v>
      </c>
      <c r="D54" s="123">
        <f t="shared" si="18"/>
        <v>0</v>
      </c>
      <c r="E54" s="123">
        <f t="shared" si="18"/>
        <v>0</v>
      </c>
      <c r="F54" s="123">
        <f t="shared" si="18"/>
        <v>0</v>
      </c>
      <c r="G54" s="123">
        <f t="shared" si="18"/>
        <v>0</v>
      </c>
      <c r="H54" s="123">
        <f t="shared" si="18"/>
        <v>0</v>
      </c>
      <c r="I54" s="124" t="s">
        <v>98</v>
      </c>
      <c r="J54" s="124" t="s">
        <v>98</v>
      </c>
      <c r="K54" s="123">
        <f t="shared" ref="K54:P54" si="19">K45*$A$54</f>
        <v>0</v>
      </c>
      <c r="L54" s="123">
        <f t="shared" si="19"/>
        <v>0</v>
      </c>
      <c r="M54" s="123">
        <f t="shared" si="19"/>
        <v>0</v>
      </c>
      <c r="N54" s="123">
        <f t="shared" si="19"/>
        <v>0</v>
      </c>
      <c r="O54" s="123">
        <v>0</v>
      </c>
      <c r="P54" s="125">
        <f t="shared" si="19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00000000-0002-0000-0300-000000000000}">
      <formula1>productie</formula1>
    </dataValidation>
    <dataValidation type="list" allowBlank="1" showErrorMessage="1" sqref="B4" xr:uid="{00000000-0002-0000-0300-000001000000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00000000-0002-0000-0400-000000000000}">
      <formula1>productie</formula1>
    </dataValidation>
    <dataValidation type="list" allowBlank="1" showErrorMessage="1" sqref="B4" xr:uid="{00000000-0002-0000-0400-000001000000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Z1000"/>
  <sheetViews>
    <sheetView topLeftCell="A11" workbookViewId="0">
      <selection activeCell="B39" sqref="B39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4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4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ref="G45:I45" si="10">F45</f>
        <v>0</v>
      </c>
      <c r="H45" s="24">
        <f t="shared" si="10"/>
        <v>0</v>
      </c>
      <c r="I45" s="24">
        <f t="shared" si="10"/>
        <v>0</v>
      </c>
      <c r="J45" s="35" t="s">
        <v>98</v>
      </c>
      <c r="K45" s="24">
        <f t="shared" si="7"/>
        <v>0</v>
      </c>
      <c r="L45" s="24">
        <f t="shared" ref="L45:N45" si="11">K45</f>
        <v>0</v>
      </c>
      <c r="M45" s="24">
        <f t="shared" si="11"/>
        <v>0</v>
      </c>
      <c r="N45" s="24">
        <f t="shared" si="11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2">+$B28+($B29*F$44)</f>
        <v>0</v>
      </c>
      <c r="G46" s="24">
        <f t="shared" si="12"/>
        <v>0</v>
      </c>
      <c r="H46" s="24">
        <f t="shared" si="12"/>
        <v>0</v>
      </c>
      <c r="I46" s="24">
        <f t="shared" si="12"/>
        <v>0</v>
      </c>
      <c r="J46" s="35" t="s">
        <v>98</v>
      </c>
      <c r="K46" s="24">
        <f t="shared" ref="K46:N46" si="13">+$B28+($B29*K$21)</f>
        <v>0</v>
      </c>
      <c r="L46" s="24">
        <f t="shared" si="13"/>
        <v>0</v>
      </c>
      <c r="M46" s="24">
        <f t="shared" si="13"/>
        <v>0</v>
      </c>
      <c r="N46" s="24">
        <f t="shared" si="13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MAX(0,IF((G45+G46)&gt;0,((G45+G46)*108%)*(B35+B36+B37)-(B38+B39+B40),0))</f>
        <v>0</v>
      </c>
      <c r="H47" s="24">
        <f>MAX(0,IF((H45+H46)&gt;0,((H45+H46)*108%)*(B35+B36+B37)-(B38+B39+B40),0))</f>
        <v>0</v>
      </c>
      <c r="I47" s="24">
        <f>MAX(0,IF((I45+I46)&gt;0,((I45+I46)*108%)*(B35+B36+B37)-(B38+B39+B40),0))</f>
        <v>0</v>
      </c>
      <c r="J47" s="35" t="s">
        <v>98</v>
      </c>
      <c r="K47" s="24">
        <f>MAX(0,IF((K45+K46)&gt;0,((K45+K46)*108%)*(B35+B36+B37)-(B38+B39+B40),0))</f>
        <v>0</v>
      </c>
      <c r="L47" s="24">
        <f>MAX(0,IF((L45+L46)&gt;0,((L45+L46)*108%)*(B35+B36+B37)-(B38+B39+B40),0))</f>
        <v>0</v>
      </c>
      <c r="M47" s="24">
        <f>MAX(0,IF((M45+M46)&gt;0,((M45+M46)*108%)*(B35+B36+B37)-(B38+B39+B40),0))</f>
        <v>0</v>
      </c>
      <c r="N47" s="24">
        <f>MAX(0,IF((N45+N46)&gt;0,((N45+N46)*108%)*(B35+B36+B37)-(B38+B39+B40),0))</f>
        <v>0</v>
      </c>
      <c r="O47" s="24">
        <f>MAX(0,IF((O45)&gt;0,((O45)*108%)*(B35+B36+B37),0))</f>
        <v>0</v>
      </c>
      <c r="P47" s="114">
        <f>MAX(0,IF((P45+P46)&gt;0,((P45+P46)*108%)*(B35+B36+B37)-(B38+B39+B40),0))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4">$B30+($B31*C$44)</f>
        <v>0</v>
      </c>
      <c r="D48" s="35">
        <f t="shared" si="14"/>
        <v>0</v>
      </c>
      <c r="E48" s="35" t="s">
        <v>98</v>
      </c>
      <c r="F48" s="35">
        <f t="shared" ref="F48:I48" si="15">$B30+($B31*F$44)</f>
        <v>0</v>
      </c>
      <c r="G48" s="35">
        <f t="shared" si="15"/>
        <v>0</v>
      </c>
      <c r="H48" s="35">
        <f t="shared" si="15"/>
        <v>0</v>
      </c>
      <c r="I48" s="35">
        <f t="shared" si="15"/>
        <v>0</v>
      </c>
      <c r="J48" s="35" t="s">
        <v>98</v>
      </c>
      <c r="K48" s="35">
        <f t="shared" ref="K48:N48" si="16">$B30+($B31*K$44)</f>
        <v>0</v>
      </c>
      <c r="L48" s="35">
        <f t="shared" si="16"/>
        <v>0</v>
      </c>
      <c r="M48" s="35">
        <f t="shared" si="16"/>
        <v>0</v>
      </c>
      <c r="N48" s="35">
        <f t="shared" si="16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7">$B32*C$44</f>
        <v>0</v>
      </c>
      <c r="D49" s="24">
        <f t="shared" si="17"/>
        <v>0</v>
      </c>
      <c r="E49" s="35" t="s">
        <v>98</v>
      </c>
      <c r="F49" s="24">
        <f t="shared" ref="F49:I49" si="18">$B32*F$44</f>
        <v>0</v>
      </c>
      <c r="G49" s="24">
        <f t="shared" si="18"/>
        <v>0</v>
      </c>
      <c r="H49" s="24">
        <f t="shared" si="18"/>
        <v>0</v>
      </c>
      <c r="I49" s="24">
        <f t="shared" si="18"/>
        <v>0</v>
      </c>
      <c r="J49" s="35" t="s">
        <v>98</v>
      </c>
      <c r="K49" s="24">
        <f t="shared" ref="K49:N49" si="19">$B32*K$44</f>
        <v>0</v>
      </c>
      <c r="L49" s="24">
        <f t="shared" si="19"/>
        <v>0</v>
      </c>
      <c r="M49" s="24">
        <f t="shared" si="19"/>
        <v>0</v>
      </c>
      <c r="N49" s="24">
        <f t="shared" si="19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20">$B33</f>
        <v>0</v>
      </c>
      <c r="D50" s="117">
        <f t="shared" si="20"/>
        <v>0</v>
      </c>
      <c r="E50" s="118" t="s">
        <v>98</v>
      </c>
      <c r="F50" s="117">
        <f t="shared" ref="F50:I50" si="21">$B33</f>
        <v>0</v>
      </c>
      <c r="G50" s="117">
        <f t="shared" si="21"/>
        <v>0</v>
      </c>
      <c r="H50" s="117">
        <f t="shared" si="21"/>
        <v>0</v>
      </c>
      <c r="I50" s="117">
        <f t="shared" si="21"/>
        <v>0</v>
      </c>
      <c r="J50" s="118" t="s">
        <v>98</v>
      </c>
      <c r="K50" s="117">
        <f t="shared" ref="K50:N50" si="22">$B33</f>
        <v>0</v>
      </c>
      <c r="L50" s="117">
        <f t="shared" si="22"/>
        <v>0</v>
      </c>
      <c r="M50" s="117">
        <f t="shared" si="22"/>
        <v>0</v>
      </c>
      <c r="N50" s="117">
        <f t="shared" si="22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3">SUM(B45:B50)</f>
        <v>0</v>
      </c>
      <c r="C51" s="120">
        <f t="shared" si="23"/>
        <v>0</v>
      </c>
      <c r="D51" s="121">
        <f t="shared" si="23"/>
        <v>0</v>
      </c>
      <c r="E51" s="121">
        <f t="shared" si="23"/>
        <v>0</v>
      </c>
      <c r="F51" s="121">
        <f t="shared" si="23"/>
        <v>0</v>
      </c>
      <c r="G51" s="121">
        <f t="shared" si="23"/>
        <v>0</v>
      </c>
      <c r="H51" s="121">
        <f t="shared" si="23"/>
        <v>0</v>
      </c>
      <c r="I51" s="121">
        <f t="shared" si="23"/>
        <v>0</v>
      </c>
      <c r="J51" s="121">
        <f t="shared" si="23"/>
        <v>0</v>
      </c>
      <c r="K51" s="121">
        <f t="shared" si="23"/>
        <v>0</v>
      </c>
      <c r="L51" s="121">
        <f t="shared" si="23"/>
        <v>0</v>
      </c>
      <c r="M51" s="121">
        <f t="shared" si="23"/>
        <v>0</v>
      </c>
      <c r="N51" s="121">
        <f t="shared" si="23"/>
        <v>0</v>
      </c>
      <c r="O51" s="121">
        <f t="shared" si="23"/>
        <v>0</v>
      </c>
      <c r="P51" s="122">
        <f t="shared" si="23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4">(C45*108%)*$A$54</f>
        <v>0</v>
      </c>
      <c r="D54" s="123">
        <f t="shared" si="24"/>
        <v>0</v>
      </c>
      <c r="E54" s="124" t="s">
        <v>98</v>
      </c>
      <c r="F54" s="123">
        <f t="shared" ref="F54:I54" si="25">(F45*108%)*$A$54</f>
        <v>0</v>
      </c>
      <c r="G54" s="123">
        <f t="shared" si="25"/>
        <v>0</v>
      </c>
      <c r="H54" s="123">
        <f t="shared" si="25"/>
        <v>0</v>
      </c>
      <c r="I54" s="123">
        <f t="shared" si="25"/>
        <v>0</v>
      </c>
      <c r="J54" s="124" t="s">
        <v>98</v>
      </c>
      <c r="K54" s="123">
        <f t="shared" ref="K54:P54" si="26">(K45*108%)*$A$54</f>
        <v>0</v>
      </c>
      <c r="L54" s="123">
        <f t="shared" si="26"/>
        <v>0</v>
      </c>
      <c r="M54" s="123">
        <f t="shared" si="26"/>
        <v>0</v>
      </c>
      <c r="N54" s="123">
        <f t="shared" si="26"/>
        <v>0</v>
      </c>
      <c r="O54" s="123">
        <v>0</v>
      </c>
      <c r="P54" s="125">
        <f t="shared" si="26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500-000000000000}">
      <formula1>artiesten</formula1>
    </dataValidation>
    <dataValidation type="list" allowBlank="1" showErrorMessage="1" sqref="B5" xr:uid="{00000000-0002-0000-0500-000001000000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>MAX(0,IF((C37+C38)&gt;0,((C37+C38)*108%)*($B$27+$B$28+$B$29)-(($B$30+$B$31+$B$32)*(C$35+C$36)),0))</f>
        <v>0</v>
      </c>
      <c r="D39" s="24">
        <f t="shared" ref="D39:E39" si="3">MAX(0,IF((D37+D38)&gt;0,((D37+D38)*108%)*($B$27+$B$28+$B$29)-(($B$30+$B$31+$B$32)*(D$35+D$36)),0))</f>
        <v>0</v>
      </c>
      <c r="E39" s="24">
        <f t="shared" si="3"/>
        <v>0</v>
      </c>
      <c r="F39" s="24">
        <f t="shared" ref="F39:N39" si="4">MAX(0,IF((F37+F38)&gt;0,((F37+F38)*108%)*($B$27+$B$28+$B$29)-(($B$30+$B$31+$B$32)*(F$35+F$36)),0))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600-000000000000}">
      <formula1>artiesten</formula1>
    </dataValidation>
    <dataValidation type="list" allowBlank="1" showErrorMessage="1" sqref="B5" xr:uid="{00000000-0002-0000-0600-000001000000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 t="shared" ref="F33:N33" si="4">MAX(0,IF((F32)&gt;0,((F32)*108%)*($B$23+$B$24+$B$25)-((($B$26+$B27+$B28)*F31)),0))</f>
        <v>0</v>
      </c>
      <c r="G33" s="24">
        <f t="shared" si="4"/>
        <v>0</v>
      </c>
      <c r="H33" s="24">
        <f t="shared" si="4"/>
        <v>0</v>
      </c>
      <c r="I33" s="24">
        <f t="shared" si="4"/>
        <v>0</v>
      </c>
      <c r="J33" s="24">
        <f t="shared" si="4"/>
        <v>0</v>
      </c>
      <c r="K33" s="24">
        <f t="shared" si="4"/>
        <v>0</v>
      </c>
      <c r="L33" s="24">
        <f t="shared" si="4"/>
        <v>0</v>
      </c>
      <c r="M33" s="24">
        <f t="shared" si="4"/>
        <v>0</v>
      </c>
      <c r="N33" s="114">
        <f t="shared" si="4"/>
        <v>0</v>
      </c>
    </row>
    <row r="34" spans="1:14" ht="12" customHeight="1">
      <c r="A34" s="6"/>
      <c r="B34" s="37">
        <f t="shared" ref="B34:N34" si="5">SUM(B32:B33)</f>
        <v>0</v>
      </c>
      <c r="C34" s="120">
        <f t="shared" si="5"/>
        <v>0</v>
      </c>
      <c r="D34" s="121">
        <f t="shared" si="5"/>
        <v>0</v>
      </c>
      <c r="E34" s="121">
        <f t="shared" si="5"/>
        <v>0</v>
      </c>
      <c r="F34" s="121">
        <f t="shared" si="5"/>
        <v>0</v>
      </c>
      <c r="G34" s="121">
        <f t="shared" si="5"/>
        <v>0</v>
      </c>
      <c r="H34" s="121">
        <f t="shared" si="5"/>
        <v>0</v>
      </c>
      <c r="I34" s="121">
        <f t="shared" si="5"/>
        <v>0</v>
      </c>
      <c r="J34" s="121">
        <f t="shared" si="5"/>
        <v>0</v>
      </c>
      <c r="K34" s="121">
        <f t="shared" si="5"/>
        <v>0</v>
      </c>
      <c r="L34" s="121">
        <f t="shared" si="5"/>
        <v>0</v>
      </c>
      <c r="M34" s="121">
        <f t="shared" si="5"/>
        <v>0</v>
      </c>
      <c r="N34" s="122">
        <f t="shared" si="5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6">(108%*D32)*$A$37</f>
        <v>0</v>
      </c>
      <c r="E37" s="123">
        <f t="shared" si="6"/>
        <v>0</v>
      </c>
      <c r="F37" s="123">
        <f t="shared" si="6"/>
        <v>0</v>
      </c>
      <c r="G37" s="123">
        <f t="shared" si="6"/>
        <v>0</v>
      </c>
      <c r="H37" s="123">
        <f t="shared" si="6"/>
        <v>0</v>
      </c>
      <c r="I37" s="123">
        <f t="shared" si="6"/>
        <v>0</v>
      </c>
      <c r="J37" s="123">
        <f t="shared" si="6"/>
        <v>0</v>
      </c>
      <c r="K37" s="123">
        <f t="shared" si="6"/>
        <v>0</v>
      </c>
      <c r="L37" s="123">
        <f t="shared" si="6"/>
        <v>0</v>
      </c>
      <c r="M37" s="123">
        <f t="shared" si="6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700-000000000000}">
      <formula1>artiesten</formula1>
    </dataValidation>
    <dataValidation type="list" allowBlank="1" showErrorMessage="1" sqref="B5" xr:uid="{00000000-0002-0000-0700-000001000000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Z1000"/>
  <sheetViews>
    <sheetView workbookViewId="0">
      <selection activeCell="O38" sqref="O38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00000000-0002-0000-0800-000000000000}">
      <formula1>artiesten</formula1>
    </dataValidation>
    <dataValidation type="list" allowBlank="1" showErrorMessage="1" sqref="B5" xr:uid="{00000000-0002-0000-0800-000001000000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3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3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ref="G44:I44" si="11">F44</f>
        <v>0</v>
      </c>
      <c r="H44" s="24">
        <f t="shared" si="11"/>
        <v>0</v>
      </c>
      <c r="I44" s="24">
        <f t="shared" si="11"/>
        <v>0</v>
      </c>
      <c r="J44" s="35" t="s">
        <v>98</v>
      </c>
      <c r="K44" s="24">
        <f t="shared" si="8"/>
        <v>0</v>
      </c>
      <c r="L44" s="24">
        <f t="shared" ref="L44:N44" si="12">K44</f>
        <v>0</v>
      </c>
      <c r="M44" s="24">
        <f t="shared" si="12"/>
        <v>0</v>
      </c>
      <c r="N44" s="24">
        <f t="shared" si="12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3">+$B27+($B28*F$43)</f>
        <v>0</v>
      </c>
      <c r="G45" s="24">
        <f t="shared" si="13"/>
        <v>0</v>
      </c>
      <c r="H45" s="24">
        <f t="shared" si="13"/>
        <v>0</v>
      </c>
      <c r="I45" s="24">
        <f t="shared" si="13"/>
        <v>0</v>
      </c>
      <c r="J45" s="35" t="s">
        <v>98</v>
      </c>
      <c r="K45" s="24">
        <f t="shared" ref="K45:N45" si="14">+$B27+($B28*K$43)</f>
        <v>0</v>
      </c>
      <c r="L45" s="24">
        <f t="shared" si="14"/>
        <v>0</v>
      </c>
      <c r="M45" s="24">
        <f t="shared" si="14"/>
        <v>0</v>
      </c>
      <c r="N45" s="24">
        <f t="shared" si="14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5">MAX(0,IF((F44+F45)&gt;0,((F44+F45)*108%)*($B34+$B35+$B36)-($B37+$B38+$B39),0))</f>
        <v>0</v>
      </c>
      <c r="G46" s="24">
        <f t="shared" si="15"/>
        <v>0</v>
      </c>
      <c r="H46" s="24">
        <f t="shared" si="15"/>
        <v>0</v>
      </c>
      <c r="I46" s="24">
        <f t="shared" si="15"/>
        <v>0</v>
      </c>
      <c r="J46" s="35" t="s">
        <v>98</v>
      </c>
      <c r="K46" s="24">
        <f t="shared" ref="K46:N46" si="16">MAX(0,IF((K44+K45)&gt;0,((K44+K45)*108%)*($B34+$B35+$B36)-($B37+$B38+$B39),0))</f>
        <v>0</v>
      </c>
      <c r="L46" s="24">
        <f t="shared" si="16"/>
        <v>0</v>
      </c>
      <c r="M46" s="24">
        <f t="shared" si="16"/>
        <v>0</v>
      </c>
      <c r="N46" s="24">
        <f t="shared" si="16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7">$B29+($B30*C$43)</f>
        <v>0</v>
      </c>
      <c r="D47" s="35">
        <f t="shared" si="17"/>
        <v>0</v>
      </c>
      <c r="E47" s="35" t="s">
        <v>98</v>
      </c>
      <c r="F47" s="35">
        <f t="shared" ref="F47:I47" si="18">$B29+($B30*F$43)</f>
        <v>0</v>
      </c>
      <c r="G47" s="35">
        <f t="shared" si="18"/>
        <v>0</v>
      </c>
      <c r="H47" s="35">
        <f t="shared" si="18"/>
        <v>0</v>
      </c>
      <c r="I47" s="35">
        <f t="shared" si="18"/>
        <v>0</v>
      </c>
      <c r="J47" s="35" t="s">
        <v>98</v>
      </c>
      <c r="K47" s="35">
        <f t="shared" ref="K47:N47" si="19">$B29+($B30*K$43)</f>
        <v>0</v>
      </c>
      <c r="L47" s="35">
        <f t="shared" si="19"/>
        <v>0</v>
      </c>
      <c r="M47" s="35">
        <f t="shared" si="19"/>
        <v>0</v>
      </c>
      <c r="N47" s="35">
        <f t="shared" si="19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20">$B31*C$43</f>
        <v>0</v>
      </c>
      <c r="D48" s="24">
        <f t="shared" si="20"/>
        <v>0</v>
      </c>
      <c r="E48" s="35" t="s">
        <v>98</v>
      </c>
      <c r="F48" s="24">
        <f t="shared" ref="F48:I48" si="21">$B31*F$43</f>
        <v>0</v>
      </c>
      <c r="G48" s="24">
        <f t="shared" si="21"/>
        <v>0</v>
      </c>
      <c r="H48" s="24">
        <f t="shared" si="21"/>
        <v>0</v>
      </c>
      <c r="I48" s="24">
        <f t="shared" si="21"/>
        <v>0</v>
      </c>
      <c r="J48" s="35" t="s">
        <v>98</v>
      </c>
      <c r="K48" s="24">
        <f t="shared" ref="K48:N48" si="22">$B31*K$43</f>
        <v>0</v>
      </c>
      <c r="L48" s="24">
        <f t="shared" si="22"/>
        <v>0</v>
      </c>
      <c r="M48" s="24">
        <f t="shared" si="22"/>
        <v>0</v>
      </c>
      <c r="N48" s="24">
        <f t="shared" si="22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3">$B32</f>
        <v>0</v>
      </c>
      <c r="D49" s="117">
        <f t="shared" si="23"/>
        <v>0</v>
      </c>
      <c r="E49" s="118" t="s">
        <v>98</v>
      </c>
      <c r="F49" s="117">
        <f t="shared" ref="F49:I49" si="24">$B32</f>
        <v>0</v>
      </c>
      <c r="G49" s="117">
        <f t="shared" si="24"/>
        <v>0</v>
      </c>
      <c r="H49" s="117">
        <f t="shared" si="24"/>
        <v>0</v>
      </c>
      <c r="I49" s="117">
        <f t="shared" si="24"/>
        <v>0</v>
      </c>
      <c r="J49" s="118" t="s">
        <v>98</v>
      </c>
      <c r="K49" s="117">
        <f t="shared" ref="K49:N49" si="25">$B32</f>
        <v>0</v>
      </c>
      <c r="L49" s="117">
        <f t="shared" si="25"/>
        <v>0</v>
      </c>
      <c r="M49" s="117">
        <f t="shared" si="25"/>
        <v>0</v>
      </c>
      <c r="N49" s="117">
        <f t="shared" si="25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6">SUM(B44:B49)</f>
        <v>0</v>
      </c>
      <c r="C50" s="120">
        <f t="shared" si="26"/>
        <v>0</v>
      </c>
      <c r="D50" s="121">
        <f t="shared" si="26"/>
        <v>0</v>
      </c>
      <c r="E50" s="121">
        <f t="shared" si="26"/>
        <v>0</v>
      </c>
      <c r="F50" s="121">
        <f t="shared" si="26"/>
        <v>0</v>
      </c>
      <c r="G50" s="121">
        <f t="shared" si="26"/>
        <v>0</v>
      </c>
      <c r="H50" s="121">
        <f t="shared" si="26"/>
        <v>0</v>
      </c>
      <c r="I50" s="121">
        <f t="shared" si="26"/>
        <v>0</v>
      </c>
      <c r="J50" s="121">
        <f t="shared" si="26"/>
        <v>0</v>
      </c>
      <c r="K50" s="121">
        <f t="shared" si="26"/>
        <v>0</v>
      </c>
      <c r="L50" s="121">
        <f t="shared" si="26"/>
        <v>0</v>
      </c>
      <c r="M50" s="121">
        <f t="shared" si="26"/>
        <v>0</v>
      </c>
      <c r="N50" s="121">
        <f t="shared" si="26"/>
        <v>0</v>
      </c>
      <c r="O50" s="121">
        <f t="shared" si="26"/>
        <v>0</v>
      </c>
      <c r="P50" s="122">
        <f t="shared" si="26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7">(C44*108%)*$A$53</f>
        <v>0</v>
      </c>
      <c r="D53" s="123">
        <f t="shared" si="27"/>
        <v>0</v>
      </c>
      <c r="E53" s="124" t="s">
        <v>98</v>
      </c>
      <c r="F53" s="123">
        <f t="shared" ref="F53:I53" si="28">(F44*108%)*$A$53</f>
        <v>0</v>
      </c>
      <c r="G53" s="123">
        <f t="shared" si="28"/>
        <v>0</v>
      </c>
      <c r="H53" s="123">
        <f t="shared" si="28"/>
        <v>0</v>
      </c>
      <c r="I53" s="123">
        <f t="shared" si="28"/>
        <v>0</v>
      </c>
      <c r="J53" s="124" t="s">
        <v>98</v>
      </c>
      <c r="K53" s="123">
        <f t="shared" ref="K53:P53" si="29">(K44*108%)*$A$53</f>
        <v>0</v>
      </c>
      <c r="L53" s="123">
        <f t="shared" si="29"/>
        <v>0</v>
      </c>
      <c r="M53" s="123">
        <f t="shared" si="29"/>
        <v>0</v>
      </c>
      <c r="N53" s="123">
        <f t="shared" si="29"/>
        <v>0</v>
      </c>
      <c r="O53" s="123">
        <v>0</v>
      </c>
      <c r="P53" s="125">
        <f t="shared" si="29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900-000000000000}">
      <formula1>arbeiders</formula1>
    </dataValidation>
    <dataValidation type="list" allowBlank="1" showErrorMessage="1" sqref="B5" xr:uid="{00000000-0002-0000-0900-000001000000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A00-000000000000}">
      <formula1>arbeiders</formula1>
    </dataValidation>
    <dataValidation type="list" allowBlank="1" showErrorMessage="1" sqref="B5" xr:uid="{00000000-0002-0000-0A00-000001000000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  <pageSetUpPr fitToPage="1"/>
  </sheetPr>
  <dimension ref="A1:Z1002"/>
  <sheetViews>
    <sheetView workbookViewId="0">
      <selection activeCell="C2" sqref="C2"/>
    </sheetView>
  </sheetViews>
  <sheetFormatPr defaultColWidth="14.5" defaultRowHeight="15" customHeight="1"/>
  <cols>
    <col min="1" max="1" width="48.625" style="91" customWidth="1"/>
    <col min="2" max="2" width="30.875" style="91" customWidth="1"/>
    <col min="3" max="7" width="11" style="91" customWidth="1"/>
    <col min="8" max="8" width="1.5" style="91" customWidth="1"/>
    <col min="9" max="9" width="11" style="91" customWidth="1"/>
    <col min="10" max="10" width="11.875" style="91" customWidth="1"/>
    <col min="11" max="11" width="12.5" style="91" customWidth="1"/>
    <col min="12" max="12" width="1.5" style="91" customWidth="1"/>
    <col min="13" max="26" width="11" style="91" customWidth="1"/>
    <col min="27" max="16384" width="14.5" style="91"/>
  </cols>
  <sheetData>
    <row r="1" spans="1:26" ht="12" customHeight="1">
      <c r="A1" s="63" t="s">
        <v>40</v>
      </c>
      <c r="B1" s="64" t="s">
        <v>156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" customHeight="1">
      <c r="A2" s="65" t="s">
        <v>157</v>
      </c>
      <c r="B2" s="4"/>
      <c r="C2" s="97" t="str">
        <f>'bediende 1A'!B3</f>
        <v xml:space="preserve"> </v>
      </c>
      <c r="D2" s="97" t="str">
        <f>'bediende 1B'!B3</f>
        <v xml:space="preserve"> </v>
      </c>
      <c r="E2" s="97" t="str">
        <f>'bediende 1C'!B3</f>
        <v xml:space="preserve"> </v>
      </c>
      <c r="F2" s="97" t="str">
        <f>'bediende 1D'!B3</f>
        <v xml:space="preserve"> </v>
      </c>
      <c r="G2" s="97" t="str">
        <f>'bediende 1E'!B3</f>
        <v xml:space="preserve"> 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>
      <c r="A3" s="65" t="s">
        <v>158</v>
      </c>
      <c r="B3" s="4"/>
      <c r="C3" s="97" t="str">
        <f>'bediende 1A'!B4</f>
        <v xml:space="preserve"> </v>
      </c>
      <c r="D3" s="97" t="str">
        <f>'bediende 1B'!B4</f>
        <v xml:space="preserve"> </v>
      </c>
      <c r="E3" s="97" t="str">
        <f>'bediende 1C'!B4</f>
        <v xml:space="preserve"> </v>
      </c>
      <c r="F3" s="97" t="str">
        <f>'bediende 1D'!B4</f>
        <v xml:space="preserve"> </v>
      </c>
      <c r="G3" s="97" t="str">
        <f>'bediende 1E'!B4</f>
        <v xml:space="preserve"> 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" customHeight="1">
      <c r="A4" s="65" t="s">
        <v>159</v>
      </c>
      <c r="B4" s="4"/>
      <c r="C4" s="98" t="str">
        <f>'bediende 1A'!B5</f>
        <v xml:space="preserve"> </v>
      </c>
      <c r="D4" s="98" t="str">
        <f>'bediende 1B'!B5</f>
        <v xml:space="preserve"> </v>
      </c>
      <c r="E4" s="98" t="str">
        <f>'bediende 1C'!B5</f>
        <v xml:space="preserve"> </v>
      </c>
      <c r="F4" s="98" t="str">
        <f>'bediende 1D'!B5</f>
        <v xml:space="preserve"> </v>
      </c>
      <c r="G4" s="98" t="str">
        <f>'bediende 1E'!B5</f>
        <v xml:space="preserve"> 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" customHeight="1">
      <c r="A5" s="131" t="s">
        <v>160</v>
      </c>
      <c r="B5" s="132">
        <f t="shared" ref="B5:B9" si="0">SUM(C5:G5)</f>
        <v>0</v>
      </c>
      <c r="C5" s="133">
        <f>'bediende 1A'!B45+'bediende 1A'!B46</f>
        <v>0</v>
      </c>
      <c r="D5" s="134">
        <f>'bediende 1B'!B45+'bediende 1B'!B46</f>
        <v>0</v>
      </c>
      <c r="E5" s="134">
        <f>'bediende 1C'!B45+'bediende 1C'!B46</f>
        <v>0</v>
      </c>
      <c r="F5" s="134">
        <f>'bediende 1D'!B45+'bediende 1D'!B46</f>
        <v>0</v>
      </c>
      <c r="G5" s="135">
        <f>'bediende 1E'!B45+'bediende 1E'!B46</f>
        <v>0</v>
      </c>
    </row>
    <row r="6" spans="1:26" ht="12" customHeight="1">
      <c r="A6" s="66" t="s">
        <v>161</v>
      </c>
      <c r="B6" s="67">
        <f t="shared" si="0"/>
        <v>0</v>
      </c>
      <c r="C6" s="68">
        <f>'bediende 1A'!B47</f>
        <v>0</v>
      </c>
      <c r="D6" s="69">
        <f>'bediende 1B'!B47</f>
        <v>0</v>
      </c>
      <c r="E6" s="69">
        <f>'bediende 1C'!B47</f>
        <v>0</v>
      </c>
      <c r="F6" s="69">
        <f>'bediende 1D'!B47</f>
        <v>0</v>
      </c>
      <c r="G6" s="136">
        <f>'bediende 1E'!B47</f>
        <v>0</v>
      </c>
    </row>
    <row r="7" spans="1:26" ht="12" customHeight="1">
      <c r="A7" s="66" t="s">
        <v>162</v>
      </c>
      <c r="B7" s="67">
        <f t="shared" si="0"/>
        <v>0</v>
      </c>
      <c r="C7" s="68">
        <f>'bediende 1A'!B48</f>
        <v>0</v>
      </c>
      <c r="D7" s="69">
        <f>'bediende 1B'!B48</f>
        <v>0</v>
      </c>
      <c r="E7" s="69">
        <f>'bediende 1C'!B48</f>
        <v>0</v>
      </c>
      <c r="F7" s="69">
        <f>'bediende 1D'!B48</f>
        <v>0</v>
      </c>
      <c r="G7" s="136">
        <f>'bediende 1E'!B48</f>
        <v>0</v>
      </c>
    </row>
    <row r="8" spans="1:26" ht="12" customHeight="1">
      <c r="A8" s="66" t="s">
        <v>163</v>
      </c>
      <c r="B8" s="67">
        <f t="shared" si="0"/>
        <v>0</v>
      </c>
      <c r="C8" s="68">
        <f>'bediende 1A'!B49</f>
        <v>0</v>
      </c>
      <c r="D8" s="69">
        <f>'bediende 1B'!B49</f>
        <v>0</v>
      </c>
      <c r="E8" s="69">
        <f>'bediende 1C'!B49</f>
        <v>0</v>
      </c>
      <c r="F8" s="69">
        <f>'bediende 1D'!B49</f>
        <v>0</v>
      </c>
      <c r="G8" s="136">
        <f>'bediende 1E'!B49</f>
        <v>0</v>
      </c>
    </row>
    <row r="9" spans="1:26" ht="12" customHeight="1">
      <c r="A9" s="137" t="s">
        <v>164</v>
      </c>
      <c r="B9" s="138">
        <f t="shared" si="0"/>
        <v>0</v>
      </c>
      <c r="C9" s="139">
        <f>'bediende 1A'!B50</f>
        <v>0</v>
      </c>
      <c r="D9" s="140">
        <f>'bediende 1B'!B50</f>
        <v>0</v>
      </c>
      <c r="E9" s="140">
        <f>'bediende 1C'!B50</f>
        <v>0</v>
      </c>
      <c r="F9" s="140">
        <f>'bediende 1D'!B50</f>
        <v>0</v>
      </c>
      <c r="G9" s="141">
        <f>'bediende 1E'!B50</f>
        <v>0</v>
      </c>
    </row>
    <row r="10" spans="1:26" ht="12" customHeight="1">
      <c r="A10" s="142" t="s">
        <v>165</v>
      </c>
      <c r="B10" s="132">
        <f t="shared" ref="B10:G10" si="1">SUM(B5:B9)</f>
        <v>0</v>
      </c>
      <c r="C10" s="143">
        <f t="shared" si="1"/>
        <v>0</v>
      </c>
      <c r="D10" s="144">
        <f t="shared" si="1"/>
        <v>0</v>
      </c>
      <c r="E10" s="144">
        <f t="shared" si="1"/>
        <v>0</v>
      </c>
      <c r="F10" s="144">
        <f t="shared" si="1"/>
        <v>0</v>
      </c>
      <c r="G10" s="145">
        <f t="shared" si="1"/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" customHeight="1">
      <c r="A11" s="146" t="s">
        <v>106</v>
      </c>
      <c r="B11" s="70">
        <f>SUM(C11:G11)</f>
        <v>0</v>
      </c>
      <c r="C11" s="147">
        <f>'bediende 1A'!B54</f>
        <v>0</v>
      </c>
      <c r="D11" s="148">
        <f>'bediende 1B'!B54</f>
        <v>0</v>
      </c>
      <c r="E11" s="148">
        <f>'bediende 1C'!B54</f>
        <v>0</v>
      </c>
      <c r="F11" s="148">
        <f>'bediende 1D'!B54</f>
        <v>0</v>
      </c>
      <c r="G11" s="149">
        <f>'bediende 1E'!B54</f>
        <v>0</v>
      </c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</row>
    <row r="12" spans="1:26" ht="12" customHeight="1">
      <c r="A12" s="71"/>
      <c r="B12" s="72"/>
      <c r="C12" s="73"/>
      <c r="D12" s="73"/>
      <c r="E12" s="73"/>
      <c r="F12" s="73"/>
      <c r="G12" s="73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</row>
    <row r="13" spans="1:26" ht="12" customHeight="1">
      <c r="A13" s="63" t="s">
        <v>40</v>
      </c>
      <c r="B13" s="64" t="s">
        <v>166</v>
      </c>
      <c r="C13" s="4"/>
      <c r="D13" s="4"/>
      <c r="E13" s="4"/>
      <c r="F13" s="4"/>
      <c r="G13" s="4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</row>
    <row r="14" spans="1:26" ht="12" customHeight="1">
      <c r="A14" s="65" t="s">
        <v>157</v>
      </c>
      <c r="B14" s="4"/>
      <c r="C14" s="99" t="str">
        <f>'bediende 2A'!B3</f>
        <v xml:space="preserve"> </v>
      </c>
      <c r="D14" s="99" t="str">
        <f>'bediende 2B'!B3</f>
        <v xml:space="preserve"> </v>
      </c>
      <c r="E14" s="99" t="str">
        <f>'bediende 2C'!B3</f>
        <v xml:space="preserve"> </v>
      </c>
      <c r="F14" s="99" t="str">
        <f>'bediende 2D'!B3</f>
        <v xml:space="preserve"> </v>
      </c>
      <c r="G14" s="99" t="str">
        <f>'bediende 2E'!B3</f>
        <v xml:space="preserve"> </v>
      </c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2" customHeight="1">
      <c r="A15" s="65" t="s">
        <v>158</v>
      </c>
      <c r="B15" s="4"/>
      <c r="C15" s="99" t="str">
        <f>'bediende 2A'!B4</f>
        <v xml:space="preserve"> </v>
      </c>
      <c r="D15" s="99" t="str">
        <f>'bediende 2B'!B4</f>
        <v xml:space="preserve"> </v>
      </c>
      <c r="E15" s="99" t="str">
        <f>'bediende 2C'!B4</f>
        <v xml:space="preserve"> </v>
      </c>
      <c r="F15" s="99" t="str">
        <f>'bediende 2D'!B4</f>
        <v xml:space="preserve"> </v>
      </c>
      <c r="G15" s="99" t="str">
        <f>'bediende 2E'!B4</f>
        <v xml:space="preserve"> </v>
      </c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12" customHeight="1">
      <c r="A16" s="65" t="s">
        <v>159</v>
      </c>
      <c r="B16" s="4"/>
      <c r="C16" s="98" t="str">
        <f>'bediende 2A'!B5</f>
        <v xml:space="preserve"> </v>
      </c>
      <c r="D16" s="98" t="str">
        <f>'bediende 2B'!B5</f>
        <v xml:space="preserve"> </v>
      </c>
      <c r="E16" s="98" t="str">
        <f>'bediende 2C'!B5</f>
        <v xml:space="preserve"> </v>
      </c>
      <c r="F16" s="98" t="str">
        <f>'bediende 2D'!B5</f>
        <v xml:space="preserve"> </v>
      </c>
      <c r="G16" s="98" t="str">
        <f>'bediende 2E'!B5</f>
        <v xml:space="preserve"> </v>
      </c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2" customHeight="1">
      <c r="A17" s="131" t="s">
        <v>160</v>
      </c>
      <c r="B17" s="132">
        <f t="shared" ref="B17:B21" si="2">SUM(C17:G17)</f>
        <v>0</v>
      </c>
      <c r="C17" s="133">
        <f>'bediende 2A'!$B39+'bediende 2A'!$B40</f>
        <v>0</v>
      </c>
      <c r="D17" s="134">
        <f>'bediende 2B'!$B39+'bediende 2B'!$B40</f>
        <v>0</v>
      </c>
      <c r="E17" s="134">
        <f>'bediende 2C'!$B39+'bediende 2C'!$B40</f>
        <v>0</v>
      </c>
      <c r="F17" s="134">
        <f>'bediende 2D'!$B39+'bediende 2D'!$B40</f>
        <v>0</v>
      </c>
      <c r="G17" s="135">
        <f>'bediende 2E'!$B39+'bediende 2E'!$B40</f>
        <v>0</v>
      </c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2" customHeight="1">
      <c r="A18" s="66" t="s">
        <v>161</v>
      </c>
      <c r="B18" s="67">
        <f t="shared" si="2"/>
        <v>0</v>
      </c>
      <c r="C18" s="68">
        <f>'bediende 2A'!$B41</f>
        <v>0</v>
      </c>
      <c r="D18" s="69">
        <f>'bediende 2B'!$B41</f>
        <v>0</v>
      </c>
      <c r="E18" s="69">
        <f>'bediende 2C'!$B41</f>
        <v>0</v>
      </c>
      <c r="F18" s="69">
        <f>'bediende 2D'!$B41</f>
        <v>0</v>
      </c>
      <c r="G18" s="136">
        <f>'bediende 2E'!$B41</f>
        <v>0</v>
      </c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2" customHeight="1">
      <c r="A19" s="66" t="s">
        <v>162</v>
      </c>
      <c r="B19" s="67">
        <f t="shared" si="2"/>
        <v>0</v>
      </c>
      <c r="C19" s="68">
        <f>'bediende 2A'!$B42</f>
        <v>0</v>
      </c>
      <c r="D19" s="69">
        <f>'bediende 2B'!$B42</f>
        <v>0</v>
      </c>
      <c r="E19" s="69">
        <f>'bediende 2C'!$B42</f>
        <v>0</v>
      </c>
      <c r="F19" s="69">
        <f>'bediende 2D'!$B42</f>
        <v>0</v>
      </c>
      <c r="G19" s="136">
        <f>'bediende 2E'!$B42</f>
        <v>0</v>
      </c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2" customHeight="1">
      <c r="A20" s="66" t="s">
        <v>163</v>
      </c>
      <c r="B20" s="67">
        <f t="shared" si="2"/>
        <v>0</v>
      </c>
      <c r="C20" s="68">
        <f>'bediende 2A'!$B43</f>
        <v>0</v>
      </c>
      <c r="D20" s="69">
        <f>'bediende 2B'!$B43</f>
        <v>0</v>
      </c>
      <c r="E20" s="69">
        <f>'bediende 2C'!$B43</f>
        <v>0</v>
      </c>
      <c r="F20" s="69">
        <f>'bediende 2D'!$B43</f>
        <v>0</v>
      </c>
      <c r="G20" s="136">
        <f>'bediende 2E'!$B43</f>
        <v>0</v>
      </c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2" customHeight="1">
      <c r="A21" s="137" t="s">
        <v>164</v>
      </c>
      <c r="B21" s="138">
        <f t="shared" si="2"/>
        <v>0</v>
      </c>
      <c r="C21" s="139">
        <f>'bediende 2A'!$B44</f>
        <v>0</v>
      </c>
      <c r="D21" s="140">
        <f>'bediende 2B'!$B44</f>
        <v>0</v>
      </c>
      <c r="E21" s="140">
        <f>'bediende 2C'!$B44</f>
        <v>0</v>
      </c>
      <c r="F21" s="140">
        <f>'bediende 2D'!$B44</f>
        <v>0</v>
      </c>
      <c r="G21" s="141">
        <f>'bediende 2E'!$B44</f>
        <v>0</v>
      </c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12" customHeight="1">
      <c r="A22" s="142" t="s">
        <v>165</v>
      </c>
      <c r="B22" s="132">
        <f t="shared" ref="B22:G22" si="3">SUM(B17:B21)</f>
        <v>0</v>
      </c>
      <c r="C22" s="143">
        <f t="shared" si="3"/>
        <v>0</v>
      </c>
      <c r="D22" s="144">
        <f t="shared" si="3"/>
        <v>0</v>
      </c>
      <c r="E22" s="144">
        <f t="shared" si="3"/>
        <v>0</v>
      </c>
      <c r="F22" s="144">
        <f t="shared" si="3"/>
        <v>0</v>
      </c>
      <c r="G22" s="145">
        <f t="shared" si="3"/>
        <v>0</v>
      </c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ht="12" customHeight="1">
      <c r="A23" s="146" t="s">
        <v>106</v>
      </c>
      <c r="B23" s="70">
        <f>SUM(C23:G23)</f>
        <v>0</v>
      </c>
      <c r="C23" s="147">
        <f>'bediende 2A'!$B48</f>
        <v>0</v>
      </c>
      <c r="D23" s="148">
        <f>'bediende 2B'!$B48</f>
        <v>0</v>
      </c>
      <c r="E23" s="148">
        <f>'bediende 2C'!$B48</f>
        <v>0</v>
      </c>
      <c r="F23" s="148">
        <f>'bediende 2D'!$B48</f>
        <v>0</v>
      </c>
      <c r="G23" s="149">
        <f>'bediende 2E'!$B48</f>
        <v>0</v>
      </c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ht="12" customHeight="1">
      <c r="B24" s="15"/>
    </row>
    <row r="25" spans="1:26" ht="12" customHeight="1">
      <c r="A25" s="63" t="s">
        <v>40</v>
      </c>
      <c r="B25" s="64" t="s">
        <v>167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" customHeight="1">
      <c r="A26" s="65" t="s">
        <v>157</v>
      </c>
      <c r="B26" s="4"/>
      <c r="C26" s="97" t="str">
        <f>'kunstenaar 3A'!B3</f>
        <v xml:space="preserve"> </v>
      </c>
      <c r="D26" s="97" t="str">
        <f>'kunstenaar 3B'!B3</f>
        <v xml:space="preserve"> </v>
      </c>
      <c r="E26" s="97" t="str">
        <f>'kunstenaar 3C'!B3</f>
        <v xml:space="preserve"> </v>
      </c>
      <c r="F26" s="97" t="str">
        <f>'kunstenaar 3D'!B3</f>
        <v xml:space="preserve"> </v>
      </c>
      <c r="G26" s="97" t="str">
        <f>'kunstenaar 3E'!B3</f>
        <v xml:space="preserve"> 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" customHeight="1">
      <c r="A27" s="65" t="s">
        <v>158</v>
      </c>
      <c r="B27" s="4"/>
      <c r="C27" s="97" t="str">
        <f>'kunstenaar 3A'!B4</f>
        <v xml:space="preserve"> </v>
      </c>
      <c r="D27" s="97" t="str">
        <f>'kunstenaar 3B'!B4</f>
        <v xml:space="preserve"> </v>
      </c>
      <c r="E27" s="97" t="str">
        <f>'kunstenaar 3C'!B4</f>
        <v xml:space="preserve"> </v>
      </c>
      <c r="F27" s="97" t="str">
        <f>'kunstenaar 3D'!B4</f>
        <v xml:space="preserve"> </v>
      </c>
      <c r="G27" s="97" t="str">
        <f>'kunstenaar 3E'!B4</f>
        <v xml:space="preserve"> 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" customHeight="1">
      <c r="A28" s="65" t="s">
        <v>159</v>
      </c>
      <c r="B28" s="4"/>
      <c r="C28" s="97" t="str">
        <f>'kunstenaar 3A'!B5</f>
        <v xml:space="preserve"> </v>
      </c>
      <c r="D28" s="97" t="str">
        <f>'kunstenaar 3B'!B5</f>
        <v xml:space="preserve"> </v>
      </c>
      <c r="E28" s="97" t="str">
        <f>'kunstenaar 3C'!B5</f>
        <v xml:space="preserve"> </v>
      </c>
      <c r="F28" s="97" t="str">
        <f>'kunstenaar 3D'!B5</f>
        <v xml:space="preserve"> </v>
      </c>
      <c r="G28" s="97" t="str">
        <f>'kunstenaar 3E'!B5</f>
        <v xml:space="preserve"> 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" customHeight="1">
      <c r="A29" s="131" t="s">
        <v>160</v>
      </c>
      <c r="B29" s="150">
        <f t="shared" ref="B29:B33" si="4">SUM(C29:G29)</f>
        <v>0</v>
      </c>
      <c r="C29" s="134">
        <f>'kunstenaar 3A'!B45+'kunstenaar 3A'!B46</f>
        <v>0</v>
      </c>
      <c r="D29" s="134">
        <f>'kunstenaar 3B'!B45+'kunstenaar 3B'!B46</f>
        <v>0</v>
      </c>
      <c r="E29" s="134">
        <f>'kunstenaar 3C'!B45+'kunstenaar 3C'!B46</f>
        <v>0</v>
      </c>
      <c r="F29" s="134">
        <f>'kunstenaar 3D'!B45+'kunstenaar 3D'!B46</f>
        <v>0</v>
      </c>
      <c r="G29" s="135">
        <f>'kunstenaar 3E'!B45+'kunstenaar 3E'!B46</f>
        <v>0</v>
      </c>
    </row>
    <row r="30" spans="1:26" ht="12" customHeight="1">
      <c r="A30" s="66" t="s">
        <v>161</v>
      </c>
      <c r="B30" s="74">
        <f t="shared" si="4"/>
        <v>0</v>
      </c>
      <c r="C30" s="69">
        <f>'kunstenaar 3A'!B47</f>
        <v>0</v>
      </c>
      <c r="D30" s="69">
        <f>'kunstenaar 3B'!B47</f>
        <v>0</v>
      </c>
      <c r="E30" s="69">
        <f>'kunstenaar 3C'!B47</f>
        <v>0</v>
      </c>
      <c r="F30" s="69">
        <f>'kunstenaar 3D'!B47</f>
        <v>0</v>
      </c>
      <c r="G30" s="136">
        <f>'kunstenaar 3E'!B47</f>
        <v>0</v>
      </c>
    </row>
    <row r="31" spans="1:26" ht="12" customHeight="1">
      <c r="A31" s="66" t="s">
        <v>162</v>
      </c>
      <c r="B31" s="74">
        <f t="shared" si="4"/>
        <v>0</v>
      </c>
      <c r="C31" s="69">
        <f>'kunstenaar 3A'!B48</f>
        <v>0</v>
      </c>
      <c r="D31" s="69">
        <f>'kunstenaar 3B'!B48</f>
        <v>0</v>
      </c>
      <c r="E31" s="69">
        <f>'kunstenaar 3C'!B48</f>
        <v>0</v>
      </c>
      <c r="F31" s="69">
        <f>'kunstenaar 3D'!B48</f>
        <v>0</v>
      </c>
      <c r="G31" s="136">
        <f>'kunstenaar 3E'!B48</f>
        <v>0</v>
      </c>
    </row>
    <row r="32" spans="1:26" ht="12" customHeight="1">
      <c r="A32" s="66" t="s">
        <v>163</v>
      </c>
      <c r="B32" s="74">
        <f t="shared" si="4"/>
        <v>0</v>
      </c>
      <c r="C32" s="69">
        <f>'kunstenaar 3A'!B49</f>
        <v>0</v>
      </c>
      <c r="D32" s="69">
        <f>'kunstenaar 3B'!B49</f>
        <v>0</v>
      </c>
      <c r="E32" s="69">
        <f>'kunstenaar 3C'!B49</f>
        <v>0</v>
      </c>
      <c r="F32" s="69">
        <f>'kunstenaar 3D'!B49</f>
        <v>0</v>
      </c>
      <c r="G32" s="136">
        <f>'kunstenaar 3E'!B49</f>
        <v>0</v>
      </c>
    </row>
    <row r="33" spans="1:26" ht="12" customHeight="1">
      <c r="A33" s="66" t="s">
        <v>164</v>
      </c>
      <c r="B33" s="74">
        <f t="shared" si="4"/>
        <v>0</v>
      </c>
      <c r="C33" s="69">
        <f>'kunstenaar 3A'!B50</f>
        <v>0</v>
      </c>
      <c r="D33" s="69">
        <f>'kunstenaar 3B'!B50</f>
        <v>0</v>
      </c>
      <c r="E33" s="69">
        <f>'kunstenaar 3C'!B50</f>
        <v>0</v>
      </c>
      <c r="F33" s="69">
        <f>'kunstenaar 3D'!B50</f>
        <v>0</v>
      </c>
      <c r="G33" s="136">
        <f>'kunstenaar 3E'!B50</f>
        <v>0</v>
      </c>
    </row>
    <row r="34" spans="1:26" ht="12" customHeight="1">
      <c r="A34" s="151" t="s">
        <v>165</v>
      </c>
      <c r="B34" s="144">
        <f t="shared" ref="B34:G34" si="5">SUM(B29:B33)</f>
        <v>0</v>
      </c>
      <c r="C34" s="144">
        <f t="shared" si="5"/>
        <v>0</v>
      </c>
      <c r="D34" s="144">
        <f t="shared" si="5"/>
        <v>0</v>
      </c>
      <c r="E34" s="144">
        <f t="shared" si="5"/>
        <v>0</v>
      </c>
      <c r="F34" s="144">
        <f t="shared" si="5"/>
        <v>0</v>
      </c>
      <c r="G34" s="145">
        <f t="shared" si="5"/>
        <v>0</v>
      </c>
    </row>
    <row r="35" spans="1:26" ht="12" customHeight="1">
      <c r="A35" s="146" t="s">
        <v>106</v>
      </c>
      <c r="B35" s="148">
        <f>SUM(C35:G35)</f>
        <v>0</v>
      </c>
      <c r="C35" s="152">
        <f>'kunstenaar 3A'!B54</f>
        <v>0</v>
      </c>
      <c r="D35" s="152">
        <f>'kunstenaar 3B'!B54</f>
        <v>0</v>
      </c>
      <c r="E35" s="152">
        <f>'kunstenaar 3C'!B54</f>
        <v>0</v>
      </c>
      <c r="F35" s="152">
        <f>'kunstenaar 3D'!B54</f>
        <v>0</v>
      </c>
      <c r="G35" s="153">
        <f>'kunstenaar 3E'!B54</f>
        <v>0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>
      <c r="B36" s="15"/>
    </row>
    <row r="37" spans="1:26" ht="12" customHeight="1">
      <c r="A37" s="63" t="s">
        <v>40</v>
      </c>
      <c r="B37" s="64" t="s">
        <v>168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" customHeight="1">
      <c r="A38" s="65" t="s">
        <v>157</v>
      </c>
      <c r="B38" s="4"/>
      <c r="C38" s="97" t="str">
        <f>'kunstenaar 4A'!B3</f>
        <v xml:space="preserve"> </v>
      </c>
      <c r="D38" s="97" t="str">
        <f>'kunstenaar 4B'!B3</f>
        <v xml:space="preserve"> </v>
      </c>
      <c r="E38" s="97" t="str">
        <f>'kunstenaar 4C'!B3</f>
        <v xml:space="preserve"> </v>
      </c>
      <c r="F38" s="97" t="str">
        <f>'kunstenaar 4D'!B3</f>
        <v xml:space="preserve"> </v>
      </c>
      <c r="G38" s="97" t="str">
        <f>'kunstenaar 4E'!B3</f>
        <v xml:space="preserve"> 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" customHeight="1">
      <c r="A39" s="65" t="s">
        <v>158</v>
      </c>
      <c r="B39" s="4"/>
      <c r="C39" s="97" t="str">
        <f>'kunstenaar 4A'!B4</f>
        <v xml:space="preserve"> </v>
      </c>
      <c r="D39" s="97" t="str">
        <f>'kunstenaar 4B'!B4</f>
        <v xml:space="preserve"> </v>
      </c>
      <c r="E39" s="97" t="str">
        <f>'kunstenaar 4C'!B4</f>
        <v xml:space="preserve"> </v>
      </c>
      <c r="F39" s="97" t="str">
        <f>'kunstenaar 4D'!B4</f>
        <v xml:space="preserve"> </v>
      </c>
      <c r="G39" s="97" t="str">
        <f>'kunstenaar 4E'!B4</f>
        <v xml:space="preserve"> 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" customHeight="1">
      <c r="A40" s="65" t="s">
        <v>159</v>
      </c>
      <c r="B40" s="4"/>
      <c r="C40" s="97" t="str">
        <f>'kunstenaar 4A'!B5</f>
        <v xml:space="preserve"> </v>
      </c>
      <c r="D40" s="97" t="str">
        <f>'kunstenaar 4B'!B5</f>
        <v xml:space="preserve"> </v>
      </c>
      <c r="E40" s="97" t="str">
        <f>'kunstenaar 4C'!B5</f>
        <v xml:space="preserve"> </v>
      </c>
      <c r="F40" s="97" t="str">
        <f>'kunstenaar 4D'!B5</f>
        <v xml:space="preserve"> </v>
      </c>
      <c r="G40" s="97" t="str">
        <f>'kunstenaar 4E'!B5</f>
        <v xml:space="preserve"> 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" customHeight="1">
      <c r="A41" s="131" t="s">
        <v>160</v>
      </c>
      <c r="B41" s="150">
        <f t="shared" ref="B41:B45" si="6">SUM(C41:G41)</f>
        <v>0</v>
      </c>
      <c r="C41" s="133">
        <f>'kunstenaar 4A'!$B37+'kunstenaar 4A'!$B38</f>
        <v>0</v>
      </c>
      <c r="D41" s="134">
        <f>'kunstenaar 4B'!$B37+'kunstenaar 4B'!$B38</f>
        <v>0</v>
      </c>
      <c r="E41" s="134">
        <f>'kunstenaar 4C'!$B37+'kunstenaar 4C'!$B38</f>
        <v>0</v>
      </c>
      <c r="F41" s="134">
        <f>'kunstenaar 4D'!$B37+'kunstenaar 4D'!$B38</f>
        <v>0</v>
      </c>
      <c r="G41" s="135">
        <f>'kunstenaar 4E'!$B37+'kunstenaar 4E'!$B38</f>
        <v>0</v>
      </c>
    </row>
    <row r="42" spans="1:26" ht="12" customHeight="1">
      <c r="A42" s="66" t="s">
        <v>161</v>
      </c>
      <c r="B42" s="74">
        <f t="shared" si="6"/>
        <v>0</v>
      </c>
      <c r="C42" s="68">
        <f>'kunstenaar 4A'!$B39</f>
        <v>0</v>
      </c>
      <c r="D42" s="69">
        <f>'kunstenaar 4B'!$B39</f>
        <v>0</v>
      </c>
      <c r="E42" s="69">
        <f>'kunstenaar 4C'!$B39</f>
        <v>0</v>
      </c>
      <c r="F42" s="69">
        <f>'kunstenaar 4D'!$B39</f>
        <v>0</v>
      </c>
      <c r="G42" s="136">
        <f>'kunstenaar 4E'!$B39</f>
        <v>0</v>
      </c>
    </row>
    <row r="43" spans="1:26" ht="12" customHeight="1">
      <c r="A43" s="66" t="s">
        <v>162</v>
      </c>
      <c r="B43" s="74">
        <f t="shared" si="6"/>
        <v>0</v>
      </c>
      <c r="C43" s="68">
        <f>'kunstenaar 4A'!$B40</f>
        <v>0</v>
      </c>
      <c r="D43" s="69">
        <f>'kunstenaar 4B'!$B40</f>
        <v>0</v>
      </c>
      <c r="E43" s="69">
        <f>'kunstenaar 4C'!$B40</f>
        <v>0</v>
      </c>
      <c r="F43" s="69">
        <f>'kunstenaar 4D'!$B40</f>
        <v>0</v>
      </c>
      <c r="G43" s="136">
        <f>'kunstenaar 4E'!$B40</f>
        <v>0</v>
      </c>
    </row>
    <row r="44" spans="1:26" ht="12" customHeight="1">
      <c r="A44" s="66" t="s">
        <v>163</v>
      </c>
      <c r="B44" s="74">
        <f t="shared" si="6"/>
        <v>0</v>
      </c>
      <c r="C44" s="68">
        <f>'kunstenaar 4A'!$B41</f>
        <v>0</v>
      </c>
      <c r="D44" s="69">
        <f>'kunstenaar 4B'!$B41</f>
        <v>0</v>
      </c>
      <c r="E44" s="69">
        <f>'kunstenaar 4C'!$B41</f>
        <v>0</v>
      </c>
      <c r="F44" s="69">
        <f>'kunstenaar 4D'!$B41</f>
        <v>0</v>
      </c>
      <c r="G44" s="136">
        <f>'kunstenaar 4E'!$B41</f>
        <v>0</v>
      </c>
    </row>
    <row r="45" spans="1:26" ht="12" customHeight="1">
      <c r="A45" s="66" t="s">
        <v>164</v>
      </c>
      <c r="B45" s="74">
        <f t="shared" si="6"/>
        <v>0</v>
      </c>
      <c r="C45" s="68">
        <f>'kunstenaar 4A'!$B42</f>
        <v>0</v>
      </c>
      <c r="D45" s="69">
        <f>'kunstenaar 4B'!$B42</f>
        <v>0</v>
      </c>
      <c r="E45" s="69">
        <f>'kunstenaar 4C'!$B42</f>
        <v>0</v>
      </c>
      <c r="F45" s="69">
        <f>'kunstenaar 4D'!$B42</f>
        <v>0</v>
      </c>
      <c r="G45" s="136">
        <f>'kunstenaar 4E'!$B42</f>
        <v>0</v>
      </c>
    </row>
    <row r="46" spans="1:26" ht="12" customHeight="1">
      <c r="A46" s="151" t="s">
        <v>165</v>
      </c>
      <c r="B46" s="144">
        <f t="shared" ref="B46:G46" si="7">SUM(B41:B45)</f>
        <v>0</v>
      </c>
      <c r="C46" s="143">
        <f t="shared" si="7"/>
        <v>0</v>
      </c>
      <c r="D46" s="144">
        <f t="shared" si="7"/>
        <v>0</v>
      </c>
      <c r="E46" s="144">
        <f t="shared" si="7"/>
        <v>0</v>
      </c>
      <c r="F46" s="144">
        <f t="shared" si="7"/>
        <v>0</v>
      </c>
      <c r="G46" s="145">
        <f t="shared" si="7"/>
        <v>0</v>
      </c>
    </row>
    <row r="47" spans="1:26" ht="12" customHeight="1">
      <c r="A47" s="146" t="s">
        <v>106</v>
      </c>
      <c r="B47" s="148">
        <f>SUM(C47:G47)</f>
        <v>0</v>
      </c>
      <c r="C47" s="154">
        <f>'kunstenaar 4A'!$B46</f>
        <v>0</v>
      </c>
      <c r="D47" s="152">
        <f>'kunstenaar 4B'!$B46</f>
        <v>0</v>
      </c>
      <c r="E47" s="152">
        <f>'kunstenaar 4C'!$B46</f>
        <v>0</v>
      </c>
      <c r="F47" s="152">
        <f>'kunstenaar 4D'!$B46</f>
        <v>0</v>
      </c>
      <c r="G47" s="153">
        <f>'kunstenaar 4E'!$B46</f>
        <v>0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71"/>
      <c r="B48" s="73"/>
      <c r="C48" s="73"/>
      <c r="D48" s="73"/>
      <c r="E48" s="73"/>
      <c r="F48" s="73"/>
      <c r="G48" s="73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63" t="s">
        <v>40</v>
      </c>
      <c r="B49" s="64" t="s">
        <v>169</v>
      </c>
      <c r="C49" s="4"/>
      <c r="D49" s="4"/>
      <c r="E49" s="4"/>
      <c r="F49" s="4"/>
      <c r="G49" s="4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65" t="s">
        <v>157</v>
      </c>
      <c r="B50" s="4"/>
      <c r="C50" s="99" t="str">
        <f>'kunstenaar 5A'!B3</f>
        <v xml:space="preserve"> </v>
      </c>
      <c r="D50" s="99" t="str">
        <f>'kunstenaar 5B'!B3</f>
        <v xml:space="preserve"> </v>
      </c>
      <c r="E50" s="99" t="str">
        <f>'kunstenaar 5C'!B3</f>
        <v xml:space="preserve"> </v>
      </c>
      <c r="F50" s="99" t="str">
        <f>'kunstenaar 5D'!B3</f>
        <v xml:space="preserve"> </v>
      </c>
      <c r="G50" s="99" t="str">
        <f>'kunstenaar 5E'!B3</f>
        <v xml:space="preserve"> 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65" t="s">
        <v>158</v>
      </c>
      <c r="B51" s="4"/>
      <c r="C51" s="99" t="str">
        <f>'kunstenaar 5A'!B4</f>
        <v xml:space="preserve"> </v>
      </c>
      <c r="D51" s="99" t="str">
        <f>'kunstenaar 5B'!B4</f>
        <v xml:space="preserve"> </v>
      </c>
      <c r="E51" s="99" t="str">
        <f>'kunstenaar 5C'!B4</f>
        <v xml:space="preserve"> </v>
      </c>
      <c r="F51" s="99" t="str">
        <f>'kunstenaar 5D'!B4</f>
        <v xml:space="preserve"> </v>
      </c>
      <c r="G51" s="99" t="str">
        <f>'kunstenaar 5E'!B4</f>
        <v xml:space="preserve"> 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65" t="s">
        <v>159</v>
      </c>
      <c r="B52" s="4"/>
      <c r="C52" s="97" t="str">
        <f>'kunstenaar 5A'!B5</f>
        <v xml:space="preserve"> </v>
      </c>
      <c r="D52" s="97" t="str">
        <f>'kunstenaar 5B'!B5</f>
        <v xml:space="preserve"> </v>
      </c>
      <c r="E52" s="97" t="str">
        <f>'kunstenaar 5C'!B5</f>
        <v xml:space="preserve"> </v>
      </c>
      <c r="F52" s="97" t="str">
        <f>'kunstenaar 5D'!B5</f>
        <v xml:space="preserve"> </v>
      </c>
      <c r="G52" s="97" t="str">
        <f>'kunstenaar 5E'!B5</f>
        <v xml:space="preserve"> 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31" t="s">
        <v>160</v>
      </c>
      <c r="B53" s="150">
        <f t="shared" ref="B53:B54" si="8">SUM(C53:G53)</f>
        <v>0</v>
      </c>
      <c r="C53" s="134">
        <f>'kunstenaar 5A'!B32</f>
        <v>0</v>
      </c>
      <c r="D53" s="134">
        <f>'kunstenaar 5B'!B32</f>
        <v>0</v>
      </c>
      <c r="E53" s="134">
        <f>'kunstenaar 5C'!B32</f>
        <v>0</v>
      </c>
      <c r="F53" s="134">
        <f>'kunstenaar 5D'!B32</f>
        <v>0</v>
      </c>
      <c r="G53" s="135">
        <f>'kunstenaar 5E'!B32</f>
        <v>0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>
      <c r="A54" s="66" t="s">
        <v>161</v>
      </c>
      <c r="B54" s="74">
        <f t="shared" si="8"/>
        <v>0</v>
      </c>
      <c r="C54" s="69">
        <f>'kunstenaar 5A'!B33</f>
        <v>0</v>
      </c>
      <c r="D54" s="69">
        <f>'kunstenaar 5B'!B33</f>
        <v>0</v>
      </c>
      <c r="E54" s="69">
        <f>'kunstenaar 5C'!B33</f>
        <v>0</v>
      </c>
      <c r="F54" s="69">
        <f>'kunstenaar 5D'!B33</f>
        <v>0</v>
      </c>
      <c r="G54" s="136">
        <f>'kunstenaar 5E'!B33</f>
        <v>0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>
      <c r="A55" s="151" t="s">
        <v>165</v>
      </c>
      <c r="B55" s="144">
        <f t="shared" ref="B55:G55" si="9">SUM(B53:B54)</f>
        <v>0</v>
      </c>
      <c r="C55" s="144">
        <f t="shared" si="9"/>
        <v>0</v>
      </c>
      <c r="D55" s="144">
        <f t="shared" si="9"/>
        <v>0</v>
      </c>
      <c r="E55" s="144">
        <f t="shared" si="9"/>
        <v>0</v>
      </c>
      <c r="F55" s="144">
        <f t="shared" si="9"/>
        <v>0</v>
      </c>
      <c r="G55" s="145">
        <f t="shared" si="9"/>
        <v>0</v>
      </c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2" customHeight="1">
      <c r="A56" s="146" t="s">
        <v>106</v>
      </c>
      <c r="B56" s="148">
        <f>SUM(C56:G56)</f>
        <v>0</v>
      </c>
      <c r="C56" s="152">
        <f>'kunstenaar 5A'!B37</f>
        <v>0</v>
      </c>
      <c r="D56" s="152">
        <f>'kunstenaar 5B'!B37</f>
        <v>0</v>
      </c>
      <c r="E56" s="152">
        <f>'kunstenaar 5C'!B37</f>
        <v>0</v>
      </c>
      <c r="F56" s="152">
        <f>'kunstenaar 5D'!B37</f>
        <v>0</v>
      </c>
      <c r="G56" s="153">
        <f>'kunstenaar 5E'!B37</f>
        <v>0</v>
      </c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2" customHeight="1">
      <c r="A57" s="71"/>
      <c r="B57" s="73"/>
      <c r="C57" s="73"/>
      <c r="D57" s="73"/>
      <c r="E57" s="73"/>
      <c r="F57" s="73"/>
      <c r="G57" s="73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>
      <c r="A58" s="63" t="s">
        <v>40</v>
      </c>
      <c r="B58" s="64" t="s">
        <v>170</v>
      </c>
      <c r="C58" s="4"/>
      <c r="D58" s="4"/>
      <c r="E58" s="4"/>
      <c r="F58" s="4"/>
      <c r="G58" s="4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>
      <c r="A59" s="65" t="s">
        <v>157</v>
      </c>
      <c r="B59" s="4"/>
      <c r="C59" s="100" t="str">
        <f>'kunstenaar 6A'!B3</f>
        <v xml:space="preserve"> </v>
      </c>
      <c r="D59" s="100" t="str">
        <f>'kunstenaar 6B'!B3</f>
        <v xml:space="preserve"> </v>
      </c>
      <c r="E59" s="100" t="str">
        <f>'kunstenaar 6C'!B3</f>
        <v xml:space="preserve"> </v>
      </c>
      <c r="F59" s="100" t="str">
        <f>'kunstenaar 6D'!B3</f>
        <v xml:space="preserve"> </v>
      </c>
      <c r="G59" s="100" t="str">
        <f>'kunstenaar 6E'!B3</f>
        <v xml:space="preserve"> </v>
      </c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65" t="s">
        <v>158</v>
      </c>
      <c r="B60" s="4"/>
      <c r="C60" s="97" t="str">
        <f>'kunstenaar 6A'!B4</f>
        <v xml:space="preserve"> </v>
      </c>
      <c r="D60" s="97" t="str">
        <f>'kunstenaar 6B'!B4</f>
        <v xml:space="preserve"> </v>
      </c>
      <c r="E60" s="97" t="str">
        <f>'kunstenaar 6C'!B4</f>
        <v xml:space="preserve"> </v>
      </c>
      <c r="F60" s="97" t="str">
        <f>'kunstenaar 6D'!B4</f>
        <v xml:space="preserve"> </v>
      </c>
      <c r="G60" s="97" t="str">
        <f>'kunstenaar 6E'!B4</f>
        <v xml:space="preserve"> 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>
      <c r="A61" s="65" t="s">
        <v>159</v>
      </c>
      <c r="B61" s="4"/>
      <c r="C61" s="98" t="str">
        <f>'kunstenaar 6A'!B5</f>
        <v xml:space="preserve"> </v>
      </c>
      <c r="D61" s="98" t="str">
        <f>'kunstenaar 6B'!B5</f>
        <v xml:space="preserve"> </v>
      </c>
      <c r="E61" s="98" t="str">
        <f>'kunstenaar 6C'!B5</f>
        <v xml:space="preserve"> </v>
      </c>
      <c r="F61" s="98" t="str">
        <f>'kunstenaar 6D'!B5</f>
        <v xml:space="preserve"> </v>
      </c>
      <c r="G61" s="98" t="str">
        <f>'kunstenaar 6E'!B5</f>
        <v xml:space="preserve"> 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>
      <c r="A62" s="131" t="s">
        <v>160</v>
      </c>
      <c r="B62" s="132">
        <f t="shared" ref="B62:B66" si="10">SUM(C62:G62)</f>
        <v>0</v>
      </c>
      <c r="C62" s="133">
        <f>'kunstenaar 6A'!$B36+'kunstenaar 6A'!$B37</f>
        <v>0</v>
      </c>
      <c r="D62" s="134">
        <f>'kunstenaar 6B'!$B36+'kunstenaar 6B'!$B37</f>
        <v>0</v>
      </c>
      <c r="E62" s="134">
        <f>'kunstenaar 6C'!$B36+'kunstenaar 6C'!$B37</f>
        <v>0</v>
      </c>
      <c r="F62" s="134">
        <f>'kunstenaar 6D'!$B36+'kunstenaar 6D'!$B37</f>
        <v>0</v>
      </c>
      <c r="G62" s="135">
        <f>'kunstenaar 6E'!$B36+'kunstenaar 6E'!$B37</f>
        <v>0</v>
      </c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2" customHeight="1">
      <c r="A63" s="66" t="s">
        <v>161</v>
      </c>
      <c r="B63" s="67">
        <f t="shared" si="10"/>
        <v>0</v>
      </c>
      <c r="C63" s="68">
        <f>'kunstenaar 6A'!$B38</f>
        <v>0</v>
      </c>
      <c r="D63" s="69">
        <f>'kunstenaar 6B'!$B38</f>
        <v>0</v>
      </c>
      <c r="E63" s="69">
        <f>'kunstenaar 6C'!$B38</f>
        <v>0</v>
      </c>
      <c r="F63" s="69">
        <f>'kunstenaar 6D'!$B38</f>
        <v>0</v>
      </c>
      <c r="G63" s="136">
        <f>'kunstenaar 6E'!$B38</f>
        <v>0</v>
      </c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2" customHeight="1">
      <c r="A64" s="66" t="s">
        <v>162</v>
      </c>
      <c r="B64" s="67">
        <f t="shared" si="10"/>
        <v>0</v>
      </c>
      <c r="C64" s="68">
        <f>'kunstenaar 6A'!$B39</f>
        <v>0</v>
      </c>
      <c r="D64" s="69">
        <f>'kunstenaar 6B'!$B39</f>
        <v>0</v>
      </c>
      <c r="E64" s="69">
        <f>'kunstenaar 6C'!$B39</f>
        <v>0</v>
      </c>
      <c r="F64" s="69">
        <f>'kunstenaar 6D'!$B39</f>
        <v>0</v>
      </c>
      <c r="G64" s="136">
        <f>'kunstenaar 6E'!$B39</f>
        <v>0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" customHeight="1">
      <c r="A65" s="66" t="s">
        <v>163</v>
      </c>
      <c r="B65" s="67">
        <f t="shared" si="10"/>
        <v>0</v>
      </c>
      <c r="C65" s="68">
        <f>'kunstenaar 6A'!$B40</f>
        <v>0</v>
      </c>
      <c r="D65" s="69">
        <f>'kunstenaar 6B'!$B40</f>
        <v>0</v>
      </c>
      <c r="E65" s="69">
        <f>'kunstenaar 6C'!$B40</f>
        <v>0</v>
      </c>
      <c r="F65" s="69">
        <f>'kunstenaar 6D'!$B40</f>
        <v>0</v>
      </c>
      <c r="G65" s="136">
        <f>'kunstenaar 6E'!$B40</f>
        <v>0</v>
      </c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2" customHeight="1">
      <c r="A66" s="66" t="s">
        <v>164</v>
      </c>
      <c r="B66" s="67">
        <f t="shared" si="10"/>
        <v>0</v>
      </c>
      <c r="C66" s="68">
        <f>'kunstenaar 6A'!$B41</f>
        <v>0</v>
      </c>
      <c r="D66" s="69">
        <f>'kunstenaar 6B'!$B41</f>
        <v>0</v>
      </c>
      <c r="E66" s="69">
        <f>'kunstenaar 6C'!$B41</f>
        <v>0</v>
      </c>
      <c r="F66" s="69">
        <f>'kunstenaar 6D'!$B41</f>
        <v>0</v>
      </c>
      <c r="G66" s="136">
        <f>'kunstenaar 6E'!$B41</f>
        <v>0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>
      <c r="A67" s="151" t="s">
        <v>165</v>
      </c>
      <c r="B67" s="143">
        <f t="shared" ref="B67:G67" si="11">SUM(B62:B66)</f>
        <v>0</v>
      </c>
      <c r="C67" s="143">
        <f t="shared" si="11"/>
        <v>0</v>
      </c>
      <c r="D67" s="144">
        <f t="shared" si="11"/>
        <v>0</v>
      </c>
      <c r="E67" s="144">
        <f t="shared" si="11"/>
        <v>0</v>
      </c>
      <c r="F67" s="144">
        <f t="shared" si="11"/>
        <v>0</v>
      </c>
      <c r="G67" s="145">
        <f t="shared" si="11"/>
        <v>0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2" customHeight="1">
      <c r="A68" s="146" t="s">
        <v>106</v>
      </c>
      <c r="B68" s="147">
        <f>SUM(C68:G68)</f>
        <v>0</v>
      </c>
      <c r="C68" s="154">
        <f>'kunstenaar 6A'!$B45</f>
        <v>0</v>
      </c>
      <c r="D68" s="152">
        <f>'kunstenaar 6B'!$B45</f>
        <v>0</v>
      </c>
      <c r="E68" s="152">
        <f>'kunstenaar 6C'!$B45</f>
        <v>0</v>
      </c>
      <c r="F68" s="152">
        <f>'kunstenaar 6D'!$B45</f>
        <v>0</v>
      </c>
      <c r="G68" s="153">
        <f>'kunstenaar 6E'!$B45</f>
        <v>0</v>
      </c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2" customHeight="1">
      <c r="A69" s="71"/>
      <c r="B69" s="72"/>
      <c r="C69" s="73"/>
      <c r="D69" s="73"/>
      <c r="E69" s="73"/>
      <c r="F69" s="73"/>
      <c r="G69" s="73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</row>
    <row r="70" spans="1:26" ht="12" customHeight="1">
      <c r="A70" s="63" t="s">
        <v>40</v>
      </c>
      <c r="B70" s="64" t="s">
        <v>171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" customHeight="1">
      <c r="A71" s="65" t="s">
        <v>157</v>
      </c>
      <c r="B71" s="4"/>
      <c r="C71" s="97" t="str">
        <f>'arbeider 7A'!B3</f>
        <v xml:space="preserve"> </v>
      </c>
      <c r="D71" s="97" t="str">
        <f>'arbeider 7B'!B3</f>
        <v xml:space="preserve"> </v>
      </c>
      <c r="E71" s="97" t="str">
        <f>'arbeider 7C'!B3</f>
        <v xml:space="preserve"> </v>
      </c>
      <c r="F71" s="97" t="str">
        <f>'arbeider 7D'!B3</f>
        <v xml:space="preserve"> </v>
      </c>
      <c r="G71" s="97" t="str">
        <f>'arbeider 7E'!B3</f>
        <v xml:space="preserve"> 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" customHeight="1">
      <c r="A72" s="65" t="s">
        <v>158</v>
      </c>
      <c r="B72" s="4"/>
      <c r="C72" s="97" t="str">
        <f>'arbeider 7A'!B4</f>
        <v xml:space="preserve"> </v>
      </c>
      <c r="D72" s="97" t="str">
        <f>'arbeider 7B'!B4</f>
        <v xml:space="preserve"> </v>
      </c>
      <c r="E72" s="97" t="str">
        <f>'arbeider 7C'!B4</f>
        <v xml:space="preserve"> </v>
      </c>
      <c r="F72" s="97" t="str">
        <f>'arbeider 7D'!B4</f>
        <v xml:space="preserve"> </v>
      </c>
      <c r="G72" s="97" t="str">
        <f>'arbeider 7E'!B4</f>
        <v xml:space="preserve"> 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" customHeight="1">
      <c r="A73" s="65" t="s">
        <v>159</v>
      </c>
      <c r="B73" s="4"/>
      <c r="C73" s="97" t="str">
        <f>'arbeider 7A'!B5</f>
        <v xml:space="preserve"> </v>
      </c>
      <c r="D73" s="97" t="str">
        <f>'arbeider 7B'!B5</f>
        <v xml:space="preserve"> </v>
      </c>
      <c r="E73" s="97" t="str">
        <f>'arbeider 7C'!B5</f>
        <v xml:space="preserve"> </v>
      </c>
      <c r="F73" s="97" t="str">
        <f>'arbeider 7D'!B5</f>
        <v xml:space="preserve"> </v>
      </c>
      <c r="G73" s="97" t="str">
        <f>'arbeider 7E'!B5</f>
        <v xml:space="preserve"> 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" customHeight="1">
      <c r="A74" s="131" t="s">
        <v>160</v>
      </c>
      <c r="B74" s="132">
        <f t="shared" ref="B74:B78" si="12">SUM(C74:G74)</f>
        <v>0</v>
      </c>
      <c r="C74" s="133">
        <f>'arbeider 7A'!B44+'arbeider 7A'!B45</f>
        <v>0</v>
      </c>
      <c r="D74" s="134">
        <f>'arbeider 7B'!B44+'arbeider 7B'!B45</f>
        <v>0</v>
      </c>
      <c r="E74" s="134">
        <f>'arbeider 7C'!B44+'arbeider 7C'!B45</f>
        <v>0</v>
      </c>
      <c r="F74" s="134">
        <f>'arbeider 7D'!B44+'arbeider 7D'!B45</f>
        <v>0</v>
      </c>
      <c r="G74" s="135">
        <f>'arbeider 7E'!B44+'arbeider 7E'!B45</f>
        <v>0</v>
      </c>
    </row>
    <row r="75" spans="1:26" ht="12" customHeight="1">
      <c r="A75" s="66" t="s">
        <v>161</v>
      </c>
      <c r="B75" s="67">
        <f t="shared" si="12"/>
        <v>0</v>
      </c>
      <c r="C75" s="68">
        <f>'arbeider 7A'!B46</f>
        <v>0</v>
      </c>
      <c r="D75" s="69">
        <f>'arbeider 7B'!B46</f>
        <v>0</v>
      </c>
      <c r="E75" s="69">
        <f>'arbeider 7C'!B46</f>
        <v>0</v>
      </c>
      <c r="F75" s="69">
        <f>'arbeider 7D'!B46</f>
        <v>0</v>
      </c>
      <c r="G75" s="136">
        <f>'arbeider 7E'!B46</f>
        <v>0</v>
      </c>
    </row>
    <row r="76" spans="1:26" ht="12" customHeight="1">
      <c r="A76" s="66" t="s">
        <v>162</v>
      </c>
      <c r="B76" s="67">
        <f t="shared" si="12"/>
        <v>0</v>
      </c>
      <c r="C76" s="68">
        <f>'arbeider 7A'!B47</f>
        <v>0</v>
      </c>
      <c r="D76" s="69">
        <f>'arbeider 7B'!B47</f>
        <v>0</v>
      </c>
      <c r="E76" s="69">
        <f>'arbeider 7C'!B47</f>
        <v>0</v>
      </c>
      <c r="F76" s="69">
        <f>'arbeider 7D'!B47</f>
        <v>0</v>
      </c>
      <c r="G76" s="136">
        <f>'arbeider 7E'!B47</f>
        <v>0</v>
      </c>
    </row>
    <row r="77" spans="1:26" ht="12" customHeight="1">
      <c r="A77" s="66" t="s">
        <v>163</v>
      </c>
      <c r="B77" s="67">
        <f t="shared" si="12"/>
        <v>0</v>
      </c>
      <c r="C77" s="68">
        <f>'arbeider 7A'!B48</f>
        <v>0</v>
      </c>
      <c r="D77" s="69">
        <f>'arbeider 7B'!B48</f>
        <v>0</v>
      </c>
      <c r="E77" s="69">
        <f>'arbeider 7C'!B48</f>
        <v>0</v>
      </c>
      <c r="F77" s="69">
        <f>'arbeider 7D'!B48</f>
        <v>0</v>
      </c>
      <c r="G77" s="136">
        <f>'arbeider 7E'!B48</f>
        <v>0</v>
      </c>
    </row>
    <row r="78" spans="1:26" ht="12" customHeight="1">
      <c r="A78" s="66" t="s">
        <v>164</v>
      </c>
      <c r="B78" s="67">
        <f t="shared" si="12"/>
        <v>0</v>
      </c>
      <c r="C78" s="68">
        <f>'arbeider 7A'!B49</f>
        <v>0</v>
      </c>
      <c r="D78" s="69">
        <f>'arbeider 7B'!B49</f>
        <v>0</v>
      </c>
      <c r="E78" s="69">
        <f>'arbeider 7C'!B49</f>
        <v>0</v>
      </c>
      <c r="F78" s="69">
        <f>'arbeider 7D'!B49</f>
        <v>0</v>
      </c>
      <c r="G78" s="136">
        <f>'arbeider 7E'!B49</f>
        <v>0</v>
      </c>
    </row>
    <row r="79" spans="1:26" ht="12" customHeight="1">
      <c r="A79" s="151" t="s">
        <v>165</v>
      </c>
      <c r="B79" s="143">
        <f t="shared" ref="B79:G79" si="13">SUM(B74:B78)</f>
        <v>0</v>
      </c>
      <c r="C79" s="143">
        <f t="shared" si="13"/>
        <v>0</v>
      </c>
      <c r="D79" s="144">
        <f t="shared" si="13"/>
        <v>0</v>
      </c>
      <c r="E79" s="144">
        <f t="shared" si="13"/>
        <v>0</v>
      </c>
      <c r="F79" s="144">
        <f t="shared" si="13"/>
        <v>0</v>
      </c>
      <c r="G79" s="145">
        <f t="shared" si="13"/>
        <v>0</v>
      </c>
    </row>
    <row r="80" spans="1:26" ht="12" customHeight="1">
      <c r="A80" s="146" t="s">
        <v>106</v>
      </c>
      <c r="B80" s="147">
        <f>SUM(C80:G80)</f>
        <v>0</v>
      </c>
      <c r="C80" s="154">
        <f>'arbeider 7A'!B53</f>
        <v>0</v>
      </c>
      <c r="D80" s="152">
        <f>'arbeider 7B'!B53</f>
        <v>0</v>
      </c>
      <c r="E80" s="152">
        <f>'arbeider 7C'!B53</f>
        <v>0</v>
      </c>
      <c r="F80" s="152">
        <f>'arbeider 7D'!B53</f>
        <v>0</v>
      </c>
      <c r="G80" s="153">
        <f>'arbeider 7E'!B53</f>
        <v>0</v>
      </c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1"/>
      <c r="B81" s="73"/>
      <c r="C81" s="73"/>
      <c r="D81" s="73"/>
      <c r="E81" s="73"/>
      <c r="F81" s="73"/>
      <c r="G81" s="73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63" t="s">
        <v>40</v>
      </c>
      <c r="B82" s="64" t="s">
        <v>172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" customHeight="1">
      <c r="A83" s="65" t="s">
        <v>157</v>
      </c>
      <c r="B83" s="4"/>
      <c r="C83" s="97" t="str">
        <f>'arbeider 8A'!B3</f>
        <v xml:space="preserve"> </v>
      </c>
      <c r="D83" s="97" t="str">
        <f>'arbeider 8B'!B3</f>
        <v xml:space="preserve"> </v>
      </c>
      <c r="E83" s="97" t="str">
        <f>'arbeider 8C'!B3</f>
        <v xml:space="preserve"> </v>
      </c>
      <c r="F83" s="97" t="str">
        <f>'arbeider 8D'!B3</f>
        <v xml:space="preserve"> </v>
      </c>
      <c r="G83" s="97" t="str">
        <f>'arbeider 8E'!B3</f>
        <v xml:space="preserve"> 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" customHeight="1">
      <c r="A84" s="65" t="s">
        <v>158</v>
      </c>
      <c r="B84" s="4"/>
      <c r="C84" s="97" t="str">
        <f>'arbeider 8A'!B4</f>
        <v xml:space="preserve"> </v>
      </c>
      <c r="D84" s="97" t="str">
        <f>'arbeider 8B'!B4</f>
        <v xml:space="preserve"> </v>
      </c>
      <c r="E84" s="97" t="str">
        <f>'arbeider 8C'!B4</f>
        <v xml:space="preserve"> </v>
      </c>
      <c r="F84" s="97" t="str">
        <f>'arbeider 8D'!B4</f>
        <v xml:space="preserve"> </v>
      </c>
      <c r="G84" s="97" t="str">
        <f>'arbeider 8E'!B4</f>
        <v xml:space="preserve"> 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" customHeight="1">
      <c r="A85" s="65" t="s">
        <v>159</v>
      </c>
      <c r="B85" s="4"/>
      <c r="C85" s="97" t="str">
        <f>'arbeider 8A'!B5</f>
        <v xml:space="preserve"> </v>
      </c>
      <c r="D85" s="97" t="str">
        <f>'arbeider 8B'!B5</f>
        <v xml:space="preserve"> </v>
      </c>
      <c r="E85" s="97" t="str">
        <f>'arbeider 8C'!B5</f>
        <v xml:space="preserve"> </v>
      </c>
      <c r="F85" s="97" t="str">
        <f>'arbeider 8D'!B5</f>
        <v xml:space="preserve"> </v>
      </c>
      <c r="G85" s="97" t="str">
        <f>'arbeider 8E'!B5</f>
        <v xml:space="preserve"> 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" customHeight="1">
      <c r="A86" s="131" t="s">
        <v>160</v>
      </c>
      <c r="B86" s="132">
        <f t="shared" ref="B86:B87" si="14">SUM(C86:G86)</f>
        <v>0</v>
      </c>
      <c r="C86" s="133">
        <f>'arbeider 8A'!B32</f>
        <v>0</v>
      </c>
      <c r="D86" s="134">
        <f>'arbeider 8B'!B32</f>
        <v>0</v>
      </c>
      <c r="E86" s="134">
        <f>'arbeider 8C'!B32</f>
        <v>0</v>
      </c>
      <c r="F86" s="134">
        <f>'arbeider 8D'!B32</f>
        <v>0</v>
      </c>
      <c r="G86" s="135">
        <f>'arbeider 8E'!B32</f>
        <v>0</v>
      </c>
    </row>
    <row r="87" spans="1:26" ht="12" customHeight="1">
      <c r="A87" s="66" t="s">
        <v>161</v>
      </c>
      <c r="B87" s="67">
        <f t="shared" si="14"/>
        <v>0</v>
      </c>
      <c r="C87" s="68">
        <f>'arbeider 8A'!B33</f>
        <v>0</v>
      </c>
      <c r="D87" s="69">
        <f>'arbeider 8B'!B33</f>
        <v>0</v>
      </c>
      <c r="E87" s="69">
        <f>'arbeider 8C'!B33</f>
        <v>0</v>
      </c>
      <c r="F87" s="69">
        <f>'arbeider 8D'!B33</f>
        <v>0</v>
      </c>
      <c r="G87" s="136">
        <f>'arbeider 8E'!B33</f>
        <v>0</v>
      </c>
    </row>
    <row r="88" spans="1:26" ht="12" customHeight="1">
      <c r="A88" s="151" t="s">
        <v>165</v>
      </c>
      <c r="B88" s="143">
        <f t="shared" ref="B88:G88" si="15">SUM(B86:B87)</f>
        <v>0</v>
      </c>
      <c r="C88" s="143">
        <f t="shared" si="15"/>
        <v>0</v>
      </c>
      <c r="D88" s="144">
        <f t="shared" si="15"/>
        <v>0</v>
      </c>
      <c r="E88" s="144">
        <f t="shared" si="15"/>
        <v>0</v>
      </c>
      <c r="F88" s="144">
        <f t="shared" si="15"/>
        <v>0</v>
      </c>
      <c r="G88" s="145">
        <f t="shared" si="15"/>
        <v>0</v>
      </c>
    </row>
    <row r="89" spans="1:26" ht="12" customHeight="1">
      <c r="A89" s="146" t="s">
        <v>106</v>
      </c>
      <c r="B89" s="147">
        <f>SUM(C89:G89)</f>
        <v>0</v>
      </c>
      <c r="C89" s="154">
        <f>'arbeider 8A'!B37</f>
        <v>0</v>
      </c>
      <c r="D89" s="152">
        <f>'arbeider 8B'!B37</f>
        <v>0</v>
      </c>
      <c r="E89" s="152">
        <f>'arbeider 8C'!B37</f>
        <v>0</v>
      </c>
      <c r="F89" s="152">
        <f>'arbeider 8D'!B37</f>
        <v>0</v>
      </c>
      <c r="G89" s="153">
        <f>'arbeider 8E'!B37</f>
        <v>0</v>
      </c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1"/>
      <c r="B90" s="72"/>
      <c r="C90" s="73"/>
      <c r="D90" s="73"/>
      <c r="E90" s="73"/>
      <c r="F90" s="73"/>
      <c r="G90" s="73"/>
      <c r="H90" s="71"/>
      <c r="I90" s="73"/>
      <c r="J90" s="73"/>
      <c r="K90" s="73"/>
      <c r="L90" s="71"/>
      <c r="M90" s="73"/>
      <c r="N90" s="73"/>
      <c r="O90" s="73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</row>
    <row r="91" spans="1:26" ht="12" customHeight="1" thickBot="1">
      <c r="B91" s="15"/>
    </row>
    <row r="92" spans="1:26" s="93" customFormat="1" ht="17.100000000000001" customHeight="1" thickBot="1">
      <c r="A92" s="171" t="s">
        <v>173</v>
      </c>
      <c r="B92" s="172"/>
    </row>
    <row r="93" spans="1:26" ht="12" customHeight="1">
      <c r="B93" s="15"/>
    </row>
    <row r="94" spans="1:26" ht="12" customHeight="1">
      <c r="A94" s="15" t="s">
        <v>174</v>
      </c>
      <c r="B94" s="76">
        <f>SUM(B96:B121)</f>
        <v>0</v>
      </c>
    </row>
    <row r="95" spans="1:26" ht="12" customHeight="1">
      <c r="A95" s="89" t="s">
        <v>175</v>
      </c>
      <c r="B95" s="88">
        <f>SUM(B96:B100)</f>
        <v>0</v>
      </c>
    </row>
    <row r="96" spans="1:26" ht="12" customHeight="1">
      <c r="A96" s="28" t="s">
        <v>176</v>
      </c>
      <c r="B96" s="77"/>
    </row>
    <row r="97" spans="1:26" ht="12" customHeight="1">
      <c r="A97" s="28" t="s">
        <v>177</v>
      </c>
      <c r="B97" s="78"/>
    </row>
    <row r="98" spans="1:26" ht="12" customHeight="1">
      <c r="A98" s="28" t="s">
        <v>178</v>
      </c>
      <c r="B98" s="76">
        <f>B5+B17</f>
        <v>0</v>
      </c>
    </row>
    <row r="99" spans="1:26" ht="12" customHeight="1">
      <c r="A99" s="28" t="s">
        <v>179</v>
      </c>
      <c r="B99" s="76">
        <f>B74+B86</f>
        <v>0</v>
      </c>
    </row>
    <row r="100" spans="1:26" ht="12" customHeight="1">
      <c r="A100" s="28" t="s">
        <v>180</v>
      </c>
      <c r="B100" s="76">
        <f>B29+B41+B53+B62</f>
        <v>0</v>
      </c>
    </row>
    <row r="101" spans="1:26" ht="12" customHeight="1">
      <c r="A101" s="89" t="s">
        <v>181</v>
      </c>
      <c r="B101" s="88">
        <f>SUM(B102:B106)</f>
        <v>0</v>
      </c>
    </row>
    <row r="102" spans="1:26" ht="12" customHeight="1">
      <c r="A102" s="28" t="s">
        <v>182</v>
      </c>
      <c r="B102" s="76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spans="1:26" ht="12" customHeight="1">
      <c r="A103" s="28" t="s">
        <v>183</v>
      </c>
      <c r="B103" s="76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spans="1:26" ht="12" customHeight="1">
      <c r="A104" s="28" t="s">
        <v>184</v>
      </c>
      <c r="B104" s="76">
        <f>B6+B18</f>
        <v>0</v>
      </c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spans="1:26" ht="12" customHeight="1">
      <c r="A105" s="28" t="s">
        <v>185</v>
      </c>
      <c r="B105" s="76">
        <f>B75+B87</f>
        <v>0</v>
      </c>
    </row>
    <row r="106" spans="1:26" ht="12" customHeight="1">
      <c r="A106" s="28" t="s">
        <v>186</v>
      </c>
      <c r="B106" s="76">
        <f>B30+B42+B54+B63</f>
        <v>0</v>
      </c>
    </row>
    <row r="107" spans="1:26" ht="12" customHeight="1">
      <c r="A107" s="89" t="s">
        <v>187</v>
      </c>
      <c r="B107" s="88"/>
      <c r="F107" s="87"/>
      <c r="G107" s="87"/>
    </row>
    <row r="108" spans="1:26" ht="12" customHeight="1">
      <c r="A108" s="89" t="s">
        <v>188</v>
      </c>
      <c r="B108" s="88">
        <f>SUM(B109:B118)</f>
        <v>0</v>
      </c>
      <c r="F108" s="87"/>
      <c r="G108" s="87"/>
    </row>
    <row r="109" spans="1:26" ht="12" customHeight="1">
      <c r="A109" s="28" t="s">
        <v>189</v>
      </c>
      <c r="B109" s="15"/>
    </row>
    <row r="110" spans="1:26" ht="12" customHeight="1">
      <c r="A110" s="28" t="s">
        <v>190</v>
      </c>
      <c r="B110" s="76">
        <f>B11+B23</f>
        <v>0</v>
      </c>
    </row>
    <row r="111" spans="1:26" ht="12" customHeight="1">
      <c r="A111" s="28" t="s">
        <v>191</v>
      </c>
      <c r="B111" s="76">
        <f>B80+B89</f>
        <v>0</v>
      </c>
    </row>
    <row r="112" spans="1:26" ht="12" customHeight="1">
      <c r="A112" s="28" t="s">
        <v>192</v>
      </c>
      <c r="B112" s="76">
        <f>B35+B47+B56+B68</f>
        <v>0</v>
      </c>
    </row>
    <row r="113" spans="1:7" ht="12" customHeight="1">
      <c r="A113" s="80" t="s">
        <v>193</v>
      </c>
      <c r="B113" s="15"/>
    </row>
    <row r="114" spans="1:7" ht="12" customHeight="1">
      <c r="A114" s="28" t="s">
        <v>190</v>
      </c>
      <c r="B114" s="78"/>
    </row>
    <row r="115" spans="1:7" ht="12" customHeight="1">
      <c r="A115" s="28" t="s">
        <v>191</v>
      </c>
      <c r="B115" s="78"/>
    </row>
    <row r="116" spans="1:7" ht="12" customHeight="1">
      <c r="A116" s="28" t="s">
        <v>192</v>
      </c>
      <c r="B116" s="78"/>
    </row>
    <row r="117" spans="1:7" ht="12" customHeight="1">
      <c r="A117" s="28" t="s">
        <v>194</v>
      </c>
      <c r="B117" s="76">
        <f>(B7+B8+B9)+(B19+B20+B21)+(B31+B32+B33)+(B43+B44+B45)+(B64+B65+B66)+(B76+B77+B78)</f>
        <v>0</v>
      </c>
    </row>
    <row r="118" spans="1:7" ht="12" customHeight="1">
      <c r="A118" s="28" t="s">
        <v>195</v>
      </c>
      <c r="B118" s="15"/>
    </row>
    <row r="119" spans="1:7" ht="12" customHeight="1">
      <c r="A119" s="90" t="s">
        <v>196</v>
      </c>
      <c r="B119" s="90"/>
      <c r="F119" s="87"/>
      <c r="G119" s="87"/>
    </row>
    <row r="120" spans="1:7" ht="12" customHeight="1">
      <c r="A120" s="6" t="s">
        <v>197</v>
      </c>
      <c r="B120" s="78"/>
    </row>
    <row r="121" spans="1:7" ht="12" customHeight="1">
      <c r="A121" s="6" t="s">
        <v>198</v>
      </c>
      <c r="B121" s="78"/>
    </row>
    <row r="122" spans="1:7" ht="12" customHeight="1">
      <c r="B122" s="15"/>
    </row>
    <row r="123" spans="1:7" ht="12" customHeight="1">
      <c r="B123" s="15"/>
    </row>
    <row r="124" spans="1:7" ht="12" customHeight="1">
      <c r="B124" s="15"/>
    </row>
    <row r="125" spans="1:7" ht="12" customHeight="1">
      <c r="B125" s="15"/>
    </row>
    <row r="126" spans="1:7" ht="12" customHeight="1">
      <c r="B126" s="15"/>
    </row>
    <row r="127" spans="1:7" ht="12" customHeight="1">
      <c r="B127" s="15"/>
    </row>
    <row r="128" spans="1:7" ht="12" customHeight="1">
      <c r="B128" s="15"/>
    </row>
    <row r="129" spans="2:2" ht="12" customHeight="1">
      <c r="B129" s="15"/>
    </row>
    <row r="130" spans="2:2" ht="12" customHeight="1">
      <c r="B130" s="15"/>
    </row>
    <row r="131" spans="2:2" ht="12" customHeight="1">
      <c r="B131" s="15"/>
    </row>
    <row r="132" spans="2:2" ht="12" customHeight="1">
      <c r="B132" s="15"/>
    </row>
    <row r="133" spans="2:2" ht="12" customHeight="1">
      <c r="B133" s="15"/>
    </row>
    <row r="134" spans="2:2" ht="12" customHeight="1">
      <c r="B134" s="15"/>
    </row>
    <row r="135" spans="2:2" ht="12" customHeight="1">
      <c r="B135" s="15"/>
    </row>
    <row r="136" spans="2:2" ht="12" customHeight="1">
      <c r="B136" s="15"/>
    </row>
    <row r="137" spans="2:2" ht="12" customHeight="1">
      <c r="B137" s="15"/>
    </row>
    <row r="138" spans="2:2" ht="12" customHeight="1">
      <c r="B138" s="15"/>
    </row>
    <row r="139" spans="2:2" ht="12" customHeight="1">
      <c r="B139" s="15"/>
    </row>
    <row r="140" spans="2:2" ht="12" customHeight="1">
      <c r="B140" s="15"/>
    </row>
    <row r="141" spans="2:2" ht="12" customHeight="1">
      <c r="B141" s="15"/>
    </row>
    <row r="142" spans="2:2" ht="12" customHeight="1">
      <c r="B142" s="15"/>
    </row>
    <row r="143" spans="2:2" ht="12" customHeight="1">
      <c r="B143" s="15"/>
    </row>
    <row r="144" spans="2:2" ht="12" customHeight="1">
      <c r="B144" s="15"/>
    </row>
    <row r="145" spans="2:2" ht="12" customHeight="1">
      <c r="B145" s="15"/>
    </row>
    <row r="146" spans="2:2" ht="12" customHeight="1">
      <c r="B146" s="15"/>
    </row>
    <row r="147" spans="2:2" ht="12" customHeight="1">
      <c r="B147" s="15"/>
    </row>
    <row r="148" spans="2:2" ht="12" customHeight="1">
      <c r="B148" s="15"/>
    </row>
    <row r="149" spans="2:2" ht="12" customHeight="1">
      <c r="B149" s="15"/>
    </row>
    <row r="150" spans="2:2" ht="12" customHeight="1">
      <c r="B150" s="15"/>
    </row>
    <row r="151" spans="2:2" ht="12" customHeight="1">
      <c r="B151" s="15"/>
    </row>
    <row r="152" spans="2:2" ht="12" customHeight="1">
      <c r="B152" s="15"/>
    </row>
    <row r="153" spans="2:2" ht="12" customHeight="1">
      <c r="B153" s="15"/>
    </row>
    <row r="154" spans="2:2" ht="12" customHeight="1">
      <c r="B154" s="15"/>
    </row>
    <row r="155" spans="2:2" ht="12" customHeight="1">
      <c r="B155" s="15"/>
    </row>
    <row r="156" spans="2:2" ht="12" customHeight="1">
      <c r="B156" s="15"/>
    </row>
    <row r="157" spans="2:2" ht="12" customHeight="1">
      <c r="B157" s="15"/>
    </row>
    <row r="158" spans="2:2" ht="12" customHeight="1">
      <c r="B158" s="15"/>
    </row>
    <row r="159" spans="2:2" ht="12" customHeight="1">
      <c r="B159" s="15"/>
    </row>
    <row r="160" spans="2:2" ht="12" customHeight="1">
      <c r="B160" s="15"/>
    </row>
    <row r="161" spans="2:2" ht="12" customHeight="1">
      <c r="B161" s="15"/>
    </row>
    <row r="162" spans="2:2" ht="12" customHeight="1">
      <c r="B162" s="15"/>
    </row>
    <row r="163" spans="2:2" ht="12" customHeight="1">
      <c r="B163" s="15"/>
    </row>
    <row r="164" spans="2:2" ht="12" customHeight="1">
      <c r="B164" s="15"/>
    </row>
    <row r="165" spans="2:2" ht="12" customHeight="1">
      <c r="B165" s="15"/>
    </row>
    <row r="166" spans="2:2" ht="12" customHeight="1">
      <c r="B166" s="15"/>
    </row>
    <row r="167" spans="2:2" ht="12" customHeight="1">
      <c r="B167" s="15"/>
    </row>
    <row r="168" spans="2:2" ht="12" customHeight="1">
      <c r="B168" s="15"/>
    </row>
    <row r="169" spans="2:2" ht="12" customHeight="1">
      <c r="B169" s="15"/>
    </row>
    <row r="170" spans="2:2" ht="12" customHeight="1">
      <c r="B170" s="15"/>
    </row>
    <row r="171" spans="2:2" ht="12" customHeight="1">
      <c r="B171" s="15"/>
    </row>
    <row r="172" spans="2:2" ht="12" customHeight="1">
      <c r="B172" s="15"/>
    </row>
    <row r="173" spans="2:2" ht="12" customHeight="1">
      <c r="B173" s="15"/>
    </row>
    <row r="174" spans="2:2" ht="12" customHeight="1">
      <c r="B174" s="15"/>
    </row>
    <row r="175" spans="2:2" ht="12" customHeight="1">
      <c r="B175" s="15"/>
    </row>
    <row r="176" spans="2:2" ht="12" customHeight="1">
      <c r="B176" s="15"/>
    </row>
    <row r="177" spans="2:2" ht="12" customHeight="1">
      <c r="B177" s="15"/>
    </row>
    <row r="178" spans="2:2" ht="12" customHeight="1">
      <c r="B178" s="15"/>
    </row>
    <row r="179" spans="2:2" ht="12" customHeight="1">
      <c r="B179" s="15"/>
    </row>
    <row r="180" spans="2:2" ht="12" customHeight="1">
      <c r="B180" s="15"/>
    </row>
    <row r="181" spans="2:2" ht="12" customHeight="1">
      <c r="B181" s="15"/>
    </row>
    <row r="182" spans="2:2" ht="12" customHeight="1">
      <c r="B182" s="15"/>
    </row>
    <row r="183" spans="2:2" ht="12" customHeight="1">
      <c r="B183" s="15"/>
    </row>
    <row r="184" spans="2:2" ht="12" customHeight="1">
      <c r="B184" s="15"/>
    </row>
    <row r="185" spans="2:2" ht="12" customHeight="1">
      <c r="B185" s="15"/>
    </row>
    <row r="186" spans="2:2" ht="12" customHeight="1">
      <c r="B186" s="15"/>
    </row>
    <row r="187" spans="2:2" ht="12" customHeight="1">
      <c r="B187" s="15"/>
    </row>
    <row r="188" spans="2:2" ht="12" customHeight="1">
      <c r="B188" s="15"/>
    </row>
    <row r="189" spans="2:2" ht="12" customHeight="1">
      <c r="B189" s="15"/>
    </row>
    <row r="190" spans="2:2" ht="12" customHeight="1">
      <c r="B190" s="15"/>
    </row>
    <row r="191" spans="2:2" ht="12" customHeight="1">
      <c r="B191" s="15"/>
    </row>
    <row r="192" spans="2:2" ht="12" customHeight="1">
      <c r="B192" s="15"/>
    </row>
    <row r="193" spans="2:2" ht="12" customHeight="1">
      <c r="B193" s="15"/>
    </row>
    <row r="194" spans="2:2" ht="12" customHeight="1">
      <c r="B194" s="15"/>
    </row>
    <row r="195" spans="2:2" ht="12" customHeight="1">
      <c r="B195" s="15"/>
    </row>
    <row r="196" spans="2:2" ht="12" customHeight="1">
      <c r="B196" s="15"/>
    </row>
    <row r="197" spans="2:2" ht="12" customHeight="1">
      <c r="B197" s="15"/>
    </row>
    <row r="198" spans="2:2" ht="12" customHeight="1">
      <c r="B198" s="15"/>
    </row>
    <row r="199" spans="2:2" ht="12" customHeight="1">
      <c r="B199" s="15"/>
    </row>
    <row r="200" spans="2:2" ht="12" customHeight="1">
      <c r="B200" s="15"/>
    </row>
    <row r="201" spans="2:2" ht="12" customHeight="1">
      <c r="B201" s="15"/>
    </row>
    <row r="202" spans="2:2" ht="12" customHeight="1">
      <c r="B202" s="15"/>
    </row>
    <row r="203" spans="2:2" ht="12" customHeight="1">
      <c r="B203" s="15"/>
    </row>
    <row r="204" spans="2:2" ht="12" customHeight="1">
      <c r="B204" s="15"/>
    </row>
    <row r="205" spans="2:2" ht="12" customHeight="1">
      <c r="B205" s="15"/>
    </row>
    <row r="206" spans="2:2" ht="12" customHeight="1">
      <c r="B206" s="15"/>
    </row>
    <row r="207" spans="2:2" ht="12" customHeight="1">
      <c r="B207" s="15"/>
    </row>
    <row r="208" spans="2:2" ht="12" customHeight="1">
      <c r="B208" s="15"/>
    </row>
    <row r="209" spans="2:2" ht="12" customHeight="1">
      <c r="B209" s="15"/>
    </row>
    <row r="210" spans="2:2" ht="12" customHeight="1">
      <c r="B210" s="15"/>
    </row>
    <row r="211" spans="2:2" ht="12" customHeight="1">
      <c r="B211" s="15"/>
    </row>
    <row r="212" spans="2:2" ht="12" customHeight="1">
      <c r="B212" s="15"/>
    </row>
    <row r="213" spans="2:2" ht="12" customHeight="1">
      <c r="B213" s="15"/>
    </row>
    <row r="214" spans="2:2" ht="12" customHeight="1">
      <c r="B214" s="15"/>
    </row>
    <row r="215" spans="2:2" ht="12" customHeight="1">
      <c r="B215" s="15"/>
    </row>
    <row r="216" spans="2:2" ht="12" customHeight="1">
      <c r="B216" s="15"/>
    </row>
    <row r="217" spans="2:2" ht="12" customHeight="1">
      <c r="B217" s="15"/>
    </row>
    <row r="218" spans="2:2" ht="12" customHeight="1">
      <c r="B218" s="15"/>
    </row>
    <row r="219" spans="2:2" ht="12" customHeight="1">
      <c r="B219" s="15"/>
    </row>
    <row r="220" spans="2:2" ht="12" customHeight="1">
      <c r="B220" s="15"/>
    </row>
    <row r="221" spans="2:2" ht="12" customHeight="1">
      <c r="B221" s="15"/>
    </row>
    <row r="222" spans="2:2" ht="12" customHeight="1">
      <c r="B222" s="15"/>
    </row>
    <row r="223" spans="2:2" ht="12" customHeight="1">
      <c r="B223" s="15"/>
    </row>
    <row r="224" spans="2:2" ht="12" customHeight="1">
      <c r="B224" s="15"/>
    </row>
    <row r="225" spans="2:2" ht="12" customHeight="1">
      <c r="B225" s="15"/>
    </row>
    <row r="226" spans="2:2" ht="12" customHeight="1">
      <c r="B226" s="15"/>
    </row>
    <row r="227" spans="2:2" ht="12" customHeight="1">
      <c r="B227" s="15"/>
    </row>
    <row r="228" spans="2:2" ht="12" customHeight="1">
      <c r="B228" s="15"/>
    </row>
    <row r="229" spans="2:2" ht="12" customHeight="1">
      <c r="B229" s="15"/>
    </row>
    <row r="230" spans="2:2" ht="12" customHeight="1">
      <c r="B230" s="15"/>
    </row>
    <row r="231" spans="2:2" ht="12" customHeight="1">
      <c r="B231" s="15"/>
    </row>
    <row r="232" spans="2:2" ht="12" customHeight="1">
      <c r="B232" s="15"/>
    </row>
    <row r="233" spans="2:2" ht="12" customHeight="1">
      <c r="B233" s="15"/>
    </row>
    <row r="234" spans="2:2" ht="12" customHeight="1">
      <c r="B234" s="15"/>
    </row>
    <row r="235" spans="2:2" ht="12" customHeight="1">
      <c r="B235" s="15"/>
    </row>
    <row r="236" spans="2:2" ht="12" customHeight="1">
      <c r="B236" s="15"/>
    </row>
    <row r="237" spans="2:2" ht="12" customHeight="1">
      <c r="B237" s="15"/>
    </row>
    <row r="238" spans="2:2" ht="12" customHeight="1">
      <c r="B238" s="15"/>
    </row>
    <row r="239" spans="2:2" ht="12" customHeight="1">
      <c r="B239" s="15"/>
    </row>
    <row r="240" spans="2:2" ht="12" customHeight="1">
      <c r="B240" s="15"/>
    </row>
    <row r="241" spans="2:2" ht="12" customHeight="1">
      <c r="B241" s="15"/>
    </row>
    <row r="242" spans="2:2" ht="12" customHeight="1">
      <c r="B242" s="15"/>
    </row>
    <row r="243" spans="2:2" ht="12" customHeight="1">
      <c r="B243" s="15"/>
    </row>
    <row r="244" spans="2:2" ht="12" customHeight="1">
      <c r="B244" s="15"/>
    </row>
    <row r="245" spans="2:2" ht="12" customHeight="1">
      <c r="B245" s="15"/>
    </row>
    <row r="246" spans="2:2" ht="12" customHeight="1">
      <c r="B246" s="15"/>
    </row>
    <row r="247" spans="2:2" ht="12" customHeight="1">
      <c r="B247" s="15"/>
    </row>
    <row r="248" spans="2:2" ht="12" customHeight="1">
      <c r="B248" s="15"/>
    </row>
    <row r="249" spans="2:2" ht="12" customHeight="1">
      <c r="B249" s="15"/>
    </row>
    <row r="250" spans="2:2" ht="12" customHeight="1">
      <c r="B250" s="15"/>
    </row>
    <row r="251" spans="2:2" ht="12" customHeight="1">
      <c r="B251" s="15"/>
    </row>
    <row r="252" spans="2:2" ht="12" customHeight="1">
      <c r="B252" s="15"/>
    </row>
    <row r="253" spans="2:2" ht="12" customHeight="1">
      <c r="B253" s="15"/>
    </row>
    <row r="254" spans="2:2" ht="12" customHeight="1">
      <c r="B254" s="15"/>
    </row>
    <row r="255" spans="2:2" ht="12" customHeight="1">
      <c r="B255" s="15"/>
    </row>
    <row r="256" spans="2:2" ht="12" customHeight="1">
      <c r="B256" s="15"/>
    </row>
    <row r="257" spans="2:2" ht="12" customHeight="1">
      <c r="B257" s="15"/>
    </row>
    <row r="258" spans="2:2" ht="12" customHeight="1">
      <c r="B258" s="15"/>
    </row>
    <row r="259" spans="2:2" ht="12" customHeight="1">
      <c r="B259" s="15"/>
    </row>
    <row r="260" spans="2:2" ht="12" customHeight="1">
      <c r="B260" s="15"/>
    </row>
    <row r="261" spans="2:2" ht="12" customHeight="1">
      <c r="B261" s="15"/>
    </row>
    <row r="262" spans="2:2" ht="12" customHeight="1">
      <c r="B262" s="15"/>
    </row>
    <row r="263" spans="2:2" ht="12" customHeight="1">
      <c r="B263" s="15"/>
    </row>
    <row r="264" spans="2:2" ht="12" customHeight="1">
      <c r="B264" s="15"/>
    </row>
    <row r="265" spans="2:2" ht="12" customHeight="1">
      <c r="B265" s="15"/>
    </row>
    <row r="266" spans="2:2" ht="12" customHeight="1">
      <c r="B266" s="15"/>
    </row>
    <row r="267" spans="2:2" ht="12" customHeight="1">
      <c r="B267" s="15"/>
    </row>
    <row r="268" spans="2:2" ht="12" customHeight="1">
      <c r="B268" s="15"/>
    </row>
    <row r="269" spans="2:2" ht="12" customHeight="1">
      <c r="B269" s="15"/>
    </row>
    <row r="270" spans="2:2" ht="12" customHeight="1">
      <c r="B270" s="15"/>
    </row>
    <row r="271" spans="2:2" ht="12" customHeight="1">
      <c r="B271" s="15"/>
    </row>
    <row r="272" spans="2:2" ht="12" customHeight="1">
      <c r="B272" s="15"/>
    </row>
    <row r="273" spans="2:2" ht="12" customHeight="1">
      <c r="B273" s="15"/>
    </row>
    <row r="274" spans="2:2" ht="12" customHeight="1">
      <c r="B274" s="15"/>
    </row>
    <row r="275" spans="2:2" ht="12" customHeight="1">
      <c r="B275" s="15"/>
    </row>
    <row r="276" spans="2:2" ht="12" customHeight="1">
      <c r="B276" s="15"/>
    </row>
    <row r="277" spans="2:2" ht="12" customHeight="1">
      <c r="B277" s="15"/>
    </row>
    <row r="278" spans="2:2" ht="12" customHeight="1">
      <c r="B278" s="15"/>
    </row>
    <row r="279" spans="2:2" ht="12" customHeight="1">
      <c r="B279" s="15"/>
    </row>
    <row r="280" spans="2:2" ht="12" customHeight="1">
      <c r="B280" s="15"/>
    </row>
    <row r="281" spans="2:2" ht="12" customHeight="1">
      <c r="B281" s="15"/>
    </row>
    <row r="282" spans="2:2" ht="12" customHeight="1">
      <c r="B282" s="15"/>
    </row>
    <row r="283" spans="2:2" ht="12" customHeight="1">
      <c r="B283" s="15"/>
    </row>
    <row r="284" spans="2:2" ht="12" customHeight="1">
      <c r="B284" s="15"/>
    </row>
    <row r="285" spans="2:2" ht="12" customHeight="1">
      <c r="B285" s="15"/>
    </row>
    <row r="286" spans="2:2" ht="12" customHeight="1">
      <c r="B286" s="15"/>
    </row>
    <row r="287" spans="2:2" ht="12" customHeight="1">
      <c r="B287" s="15"/>
    </row>
    <row r="288" spans="2:2" ht="12" customHeight="1">
      <c r="B288" s="15"/>
    </row>
    <row r="289" spans="2:2" ht="12" customHeight="1">
      <c r="B289" s="15"/>
    </row>
    <row r="290" spans="2:2" ht="12" customHeight="1">
      <c r="B290" s="15"/>
    </row>
    <row r="291" spans="2:2" ht="12" customHeight="1">
      <c r="B291" s="15"/>
    </row>
    <row r="292" spans="2:2" ht="12" customHeight="1">
      <c r="B292" s="15"/>
    </row>
    <row r="293" spans="2:2" ht="12" customHeight="1">
      <c r="B293" s="15"/>
    </row>
    <row r="294" spans="2:2" ht="12" customHeight="1">
      <c r="B294" s="15"/>
    </row>
    <row r="295" spans="2:2" ht="12" customHeight="1">
      <c r="B295" s="15"/>
    </row>
    <row r="296" spans="2:2" ht="12" customHeight="1">
      <c r="B296" s="15"/>
    </row>
    <row r="297" spans="2:2" ht="12" customHeight="1">
      <c r="B297" s="15"/>
    </row>
    <row r="298" spans="2:2" ht="12" customHeight="1">
      <c r="B298" s="15"/>
    </row>
    <row r="299" spans="2:2" ht="12" customHeight="1">
      <c r="B299" s="15"/>
    </row>
    <row r="300" spans="2:2" ht="12" customHeight="1">
      <c r="B300" s="15"/>
    </row>
    <row r="301" spans="2:2" ht="12" customHeight="1">
      <c r="B301" s="15"/>
    </row>
    <row r="302" spans="2:2" ht="12" customHeight="1">
      <c r="B302" s="15"/>
    </row>
    <row r="303" spans="2:2" ht="12" customHeight="1">
      <c r="B303" s="15"/>
    </row>
    <row r="304" spans="2:2" ht="12" customHeight="1">
      <c r="B304" s="15"/>
    </row>
    <row r="305" spans="2:2" ht="12" customHeight="1">
      <c r="B305" s="15"/>
    </row>
    <row r="306" spans="2:2" ht="12" customHeight="1">
      <c r="B306" s="15"/>
    </row>
    <row r="307" spans="2:2" ht="12" customHeight="1">
      <c r="B307" s="15"/>
    </row>
    <row r="308" spans="2:2" ht="12" customHeight="1">
      <c r="B308" s="15"/>
    </row>
    <row r="309" spans="2:2" ht="12" customHeight="1">
      <c r="B309" s="15"/>
    </row>
    <row r="310" spans="2:2" ht="12" customHeight="1">
      <c r="B310" s="15"/>
    </row>
    <row r="311" spans="2:2" ht="12" customHeight="1">
      <c r="B311" s="15"/>
    </row>
    <row r="312" spans="2:2" ht="12" customHeight="1">
      <c r="B312" s="15"/>
    </row>
    <row r="313" spans="2:2" ht="12" customHeight="1">
      <c r="B313" s="15"/>
    </row>
    <row r="314" spans="2:2" ht="12" customHeight="1">
      <c r="B314" s="15"/>
    </row>
    <row r="315" spans="2:2" ht="12" customHeight="1">
      <c r="B315" s="15"/>
    </row>
    <row r="316" spans="2:2" ht="12" customHeight="1">
      <c r="B316" s="15"/>
    </row>
    <row r="317" spans="2:2" ht="12" customHeight="1">
      <c r="B317" s="15"/>
    </row>
    <row r="318" spans="2:2" ht="12" customHeight="1">
      <c r="B318" s="15"/>
    </row>
    <row r="319" spans="2:2" ht="12" customHeight="1">
      <c r="B319" s="15"/>
    </row>
    <row r="320" spans="2:2" ht="12" customHeight="1">
      <c r="B320" s="15"/>
    </row>
    <row r="321" spans="2:2" ht="12" customHeight="1">
      <c r="B321" s="15"/>
    </row>
    <row r="322" spans="2:2" ht="12" customHeight="1">
      <c r="B322" s="15"/>
    </row>
    <row r="323" spans="2:2" ht="12" customHeight="1">
      <c r="B323" s="15"/>
    </row>
    <row r="324" spans="2:2" ht="12" customHeight="1">
      <c r="B324" s="15"/>
    </row>
    <row r="325" spans="2:2" ht="12" customHeight="1">
      <c r="B325" s="15"/>
    </row>
    <row r="326" spans="2:2" ht="12" customHeight="1">
      <c r="B326" s="15"/>
    </row>
    <row r="327" spans="2:2" ht="12" customHeight="1">
      <c r="B327" s="15"/>
    </row>
    <row r="328" spans="2:2" ht="12" customHeight="1">
      <c r="B328" s="15"/>
    </row>
    <row r="329" spans="2:2" ht="12" customHeight="1">
      <c r="B329" s="15"/>
    </row>
    <row r="330" spans="2:2" ht="12" customHeight="1">
      <c r="B330" s="15"/>
    </row>
    <row r="331" spans="2:2" ht="12" customHeight="1">
      <c r="B331" s="15"/>
    </row>
    <row r="332" spans="2:2" ht="12" customHeight="1">
      <c r="B332" s="15"/>
    </row>
    <row r="333" spans="2:2" ht="12" customHeight="1">
      <c r="B333" s="15"/>
    </row>
    <row r="334" spans="2:2" ht="12" customHeight="1">
      <c r="B334" s="15"/>
    </row>
    <row r="335" spans="2:2" ht="12" customHeight="1">
      <c r="B335" s="15"/>
    </row>
    <row r="336" spans="2:2" ht="12" customHeight="1">
      <c r="B336" s="15"/>
    </row>
    <row r="337" spans="2:2" ht="12" customHeight="1">
      <c r="B337" s="15"/>
    </row>
    <row r="338" spans="2:2" ht="12" customHeight="1">
      <c r="B338" s="15"/>
    </row>
    <row r="339" spans="2:2" ht="12" customHeight="1">
      <c r="B339" s="15"/>
    </row>
    <row r="340" spans="2:2" ht="12" customHeight="1">
      <c r="B340" s="15"/>
    </row>
    <row r="341" spans="2:2" ht="12" customHeight="1">
      <c r="B341" s="15"/>
    </row>
    <row r="342" spans="2:2" ht="12" customHeight="1">
      <c r="B342" s="15"/>
    </row>
    <row r="343" spans="2:2" ht="12" customHeight="1">
      <c r="B343" s="15"/>
    </row>
    <row r="344" spans="2:2" ht="12" customHeight="1">
      <c r="B344" s="15"/>
    </row>
    <row r="345" spans="2:2" ht="12" customHeight="1">
      <c r="B345" s="15"/>
    </row>
    <row r="346" spans="2:2" ht="12" customHeight="1">
      <c r="B346" s="15"/>
    </row>
    <row r="347" spans="2:2" ht="12" customHeight="1">
      <c r="B347" s="15"/>
    </row>
    <row r="348" spans="2:2" ht="12" customHeight="1">
      <c r="B348" s="15"/>
    </row>
    <row r="349" spans="2:2" ht="12" customHeight="1">
      <c r="B349" s="15"/>
    </row>
    <row r="350" spans="2:2" ht="12" customHeight="1">
      <c r="B350" s="15"/>
    </row>
    <row r="351" spans="2:2" ht="12" customHeight="1">
      <c r="B351" s="15"/>
    </row>
    <row r="352" spans="2:2" ht="12" customHeight="1">
      <c r="B352" s="15"/>
    </row>
    <row r="353" spans="2:2" ht="12" customHeight="1">
      <c r="B353" s="15"/>
    </row>
    <row r="354" spans="2:2" ht="12" customHeight="1">
      <c r="B354" s="15"/>
    </row>
    <row r="355" spans="2:2" ht="12" customHeight="1">
      <c r="B355" s="15"/>
    </row>
    <row r="356" spans="2:2" ht="12" customHeight="1">
      <c r="B356" s="15"/>
    </row>
    <row r="357" spans="2:2" ht="12" customHeight="1">
      <c r="B357" s="15"/>
    </row>
    <row r="358" spans="2:2" ht="12" customHeight="1">
      <c r="B358" s="15"/>
    </row>
    <row r="359" spans="2:2" ht="12" customHeight="1">
      <c r="B359" s="15"/>
    </row>
    <row r="360" spans="2:2" ht="12" customHeight="1">
      <c r="B360" s="15"/>
    </row>
    <row r="361" spans="2:2" ht="12" customHeight="1">
      <c r="B361" s="15"/>
    </row>
    <row r="362" spans="2:2" ht="12" customHeight="1">
      <c r="B362" s="15"/>
    </row>
    <row r="363" spans="2:2" ht="12" customHeight="1">
      <c r="B363" s="15"/>
    </row>
    <row r="364" spans="2:2" ht="12" customHeight="1">
      <c r="B364" s="15"/>
    </row>
    <row r="365" spans="2:2" ht="12" customHeight="1">
      <c r="B365" s="15"/>
    </row>
    <row r="366" spans="2:2" ht="12" customHeight="1">
      <c r="B366" s="15"/>
    </row>
    <row r="367" spans="2:2" ht="12" customHeight="1">
      <c r="B367" s="15"/>
    </row>
    <row r="368" spans="2:2" ht="12" customHeight="1">
      <c r="B368" s="15"/>
    </row>
    <row r="369" spans="2:2" ht="12" customHeight="1">
      <c r="B369" s="15"/>
    </row>
    <row r="370" spans="2:2" ht="12" customHeight="1">
      <c r="B370" s="15"/>
    </row>
    <row r="371" spans="2:2" ht="12" customHeight="1">
      <c r="B371" s="15"/>
    </row>
    <row r="372" spans="2:2" ht="12" customHeight="1">
      <c r="B372" s="15"/>
    </row>
    <row r="373" spans="2:2" ht="12" customHeight="1">
      <c r="B373" s="15"/>
    </row>
    <row r="374" spans="2:2" ht="12" customHeight="1">
      <c r="B374" s="15"/>
    </row>
    <row r="375" spans="2:2" ht="12" customHeight="1">
      <c r="B375" s="15"/>
    </row>
    <row r="376" spans="2:2" ht="12" customHeight="1">
      <c r="B376" s="15"/>
    </row>
    <row r="377" spans="2:2" ht="12" customHeight="1">
      <c r="B377" s="15"/>
    </row>
    <row r="378" spans="2:2" ht="12" customHeight="1">
      <c r="B378" s="15"/>
    </row>
    <row r="379" spans="2:2" ht="12" customHeight="1">
      <c r="B379" s="15"/>
    </row>
    <row r="380" spans="2:2" ht="12" customHeight="1">
      <c r="B380" s="15"/>
    </row>
    <row r="381" spans="2:2" ht="12" customHeight="1">
      <c r="B381" s="15"/>
    </row>
    <row r="382" spans="2:2" ht="12" customHeight="1">
      <c r="B382" s="15"/>
    </row>
    <row r="383" spans="2:2" ht="12" customHeight="1">
      <c r="B383" s="15"/>
    </row>
    <row r="384" spans="2:2" ht="12" customHeight="1">
      <c r="B384" s="15"/>
    </row>
    <row r="385" spans="2:2" ht="12" customHeight="1">
      <c r="B385" s="15"/>
    </row>
    <row r="386" spans="2:2" ht="12" customHeight="1">
      <c r="B386" s="15"/>
    </row>
    <row r="387" spans="2:2" ht="12" customHeight="1">
      <c r="B387" s="15"/>
    </row>
    <row r="388" spans="2:2" ht="12" customHeight="1">
      <c r="B388" s="15"/>
    </row>
    <row r="389" spans="2:2" ht="12" customHeight="1">
      <c r="B389" s="15"/>
    </row>
    <row r="390" spans="2:2" ht="12" customHeight="1">
      <c r="B390" s="15"/>
    </row>
    <row r="391" spans="2:2" ht="12" customHeight="1">
      <c r="B391" s="15"/>
    </row>
    <row r="392" spans="2:2" ht="12" customHeight="1">
      <c r="B392" s="15"/>
    </row>
    <row r="393" spans="2:2" ht="12" customHeight="1">
      <c r="B393" s="15"/>
    </row>
    <row r="394" spans="2:2" ht="12" customHeight="1">
      <c r="B394" s="15"/>
    </row>
    <row r="395" spans="2:2" ht="12" customHeight="1">
      <c r="B395" s="15"/>
    </row>
    <row r="396" spans="2:2" ht="12" customHeight="1">
      <c r="B396" s="15"/>
    </row>
    <row r="397" spans="2:2" ht="12" customHeight="1">
      <c r="B397" s="15"/>
    </row>
    <row r="398" spans="2:2" ht="12" customHeight="1">
      <c r="B398" s="15"/>
    </row>
    <row r="399" spans="2:2" ht="12" customHeight="1">
      <c r="B399" s="15"/>
    </row>
    <row r="400" spans="2:2" ht="12" customHeight="1">
      <c r="B400" s="15"/>
    </row>
    <row r="401" spans="2:2" ht="12" customHeight="1">
      <c r="B401" s="15"/>
    </row>
    <row r="402" spans="2:2" ht="12" customHeight="1">
      <c r="B402" s="15"/>
    </row>
    <row r="403" spans="2:2" ht="12" customHeight="1">
      <c r="B403" s="15"/>
    </row>
    <row r="404" spans="2:2" ht="12" customHeight="1">
      <c r="B404" s="15"/>
    </row>
    <row r="405" spans="2:2" ht="12" customHeight="1">
      <c r="B405" s="15"/>
    </row>
    <row r="406" spans="2:2" ht="12" customHeight="1">
      <c r="B406" s="15"/>
    </row>
    <row r="407" spans="2:2" ht="12" customHeight="1">
      <c r="B407" s="15"/>
    </row>
    <row r="408" spans="2:2" ht="12" customHeight="1">
      <c r="B408" s="15"/>
    </row>
    <row r="409" spans="2:2" ht="12" customHeight="1">
      <c r="B409" s="15"/>
    </row>
    <row r="410" spans="2:2" ht="12" customHeight="1">
      <c r="B410" s="15"/>
    </row>
    <row r="411" spans="2:2" ht="12" customHeight="1">
      <c r="B411" s="15"/>
    </row>
    <row r="412" spans="2:2" ht="12" customHeight="1">
      <c r="B412" s="15"/>
    </row>
    <row r="413" spans="2:2" ht="12" customHeight="1">
      <c r="B413" s="15"/>
    </row>
    <row r="414" spans="2:2" ht="12" customHeight="1">
      <c r="B414" s="15"/>
    </row>
    <row r="415" spans="2:2" ht="12" customHeight="1">
      <c r="B415" s="15"/>
    </row>
    <row r="416" spans="2:2" ht="12" customHeight="1">
      <c r="B416" s="15"/>
    </row>
    <row r="417" spans="2:2" ht="12" customHeight="1">
      <c r="B417" s="15"/>
    </row>
    <row r="418" spans="2:2" ht="12" customHeight="1">
      <c r="B418" s="15"/>
    </row>
    <row r="419" spans="2:2" ht="12" customHeight="1">
      <c r="B419" s="15"/>
    </row>
    <row r="420" spans="2:2" ht="12" customHeight="1">
      <c r="B420" s="15"/>
    </row>
    <row r="421" spans="2:2" ht="12" customHeight="1">
      <c r="B421" s="15"/>
    </row>
    <row r="422" spans="2:2" ht="12" customHeight="1">
      <c r="B422" s="15"/>
    </row>
    <row r="423" spans="2:2" ht="12" customHeight="1">
      <c r="B423" s="15"/>
    </row>
    <row r="424" spans="2:2" ht="12" customHeight="1">
      <c r="B424" s="15"/>
    </row>
    <row r="425" spans="2:2" ht="12" customHeight="1">
      <c r="B425" s="15"/>
    </row>
    <row r="426" spans="2:2" ht="12" customHeight="1">
      <c r="B426" s="15"/>
    </row>
    <row r="427" spans="2:2" ht="12" customHeight="1">
      <c r="B427" s="15"/>
    </row>
    <row r="428" spans="2:2" ht="12" customHeight="1">
      <c r="B428" s="15"/>
    </row>
    <row r="429" spans="2:2" ht="12" customHeight="1">
      <c r="B429" s="15"/>
    </row>
    <row r="430" spans="2:2" ht="12" customHeight="1">
      <c r="B430" s="15"/>
    </row>
    <row r="431" spans="2:2" ht="12" customHeight="1">
      <c r="B431" s="15"/>
    </row>
    <row r="432" spans="2:2" ht="12" customHeight="1">
      <c r="B432" s="15"/>
    </row>
    <row r="433" spans="2:2" ht="12" customHeight="1">
      <c r="B433" s="15"/>
    </row>
    <row r="434" spans="2:2" ht="12" customHeight="1">
      <c r="B434" s="15"/>
    </row>
    <row r="435" spans="2:2" ht="12" customHeight="1">
      <c r="B435" s="15"/>
    </row>
    <row r="436" spans="2:2" ht="12" customHeight="1">
      <c r="B436" s="15"/>
    </row>
    <row r="437" spans="2:2" ht="12" customHeight="1">
      <c r="B437" s="15"/>
    </row>
    <row r="438" spans="2:2" ht="12" customHeight="1">
      <c r="B438" s="15"/>
    </row>
    <row r="439" spans="2:2" ht="12" customHeight="1">
      <c r="B439" s="15"/>
    </row>
    <row r="440" spans="2:2" ht="12" customHeight="1">
      <c r="B440" s="15"/>
    </row>
    <row r="441" spans="2:2" ht="12" customHeight="1">
      <c r="B441" s="15"/>
    </row>
    <row r="442" spans="2:2" ht="12" customHeight="1">
      <c r="B442" s="15"/>
    </row>
    <row r="443" spans="2:2" ht="12" customHeight="1">
      <c r="B443" s="15"/>
    </row>
    <row r="444" spans="2:2" ht="12" customHeight="1">
      <c r="B444" s="15"/>
    </row>
    <row r="445" spans="2:2" ht="12" customHeight="1">
      <c r="B445" s="15"/>
    </row>
    <row r="446" spans="2:2" ht="12" customHeight="1">
      <c r="B446" s="15"/>
    </row>
    <row r="447" spans="2:2" ht="12" customHeight="1">
      <c r="B447" s="15"/>
    </row>
    <row r="448" spans="2:2" ht="12" customHeight="1">
      <c r="B448" s="15"/>
    </row>
    <row r="449" spans="2:2" ht="12" customHeight="1">
      <c r="B449" s="15"/>
    </row>
    <row r="450" spans="2:2" ht="12" customHeight="1">
      <c r="B450" s="15"/>
    </row>
    <row r="451" spans="2:2" ht="12" customHeight="1">
      <c r="B451" s="15"/>
    </row>
    <row r="452" spans="2:2" ht="12" customHeight="1">
      <c r="B452" s="15"/>
    </row>
    <row r="453" spans="2:2" ht="12" customHeight="1">
      <c r="B453" s="15"/>
    </row>
    <row r="454" spans="2:2" ht="12" customHeight="1">
      <c r="B454" s="15"/>
    </row>
    <row r="455" spans="2:2" ht="12" customHeight="1">
      <c r="B455" s="15"/>
    </row>
    <row r="456" spans="2:2" ht="12" customHeight="1">
      <c r="B456" s="15"/>
    </row>
    <row r="457" spans="2:2" ht="12" customHeight="1">
      <c r="B457" s="15"/>
    </row>
    <row r="458" spans="2:2" ht="12" customHeight="1">
      <c r="B458" s="15"/>
    </row>
    <row r="459" spans="2:2" ht="12" customHeight="1">
      <c r="B459" s="15"/>
    </row>
    <row r="460" spans="2:2" ht="12" customHeight="1">
      <c r="B460" s="15"/>
    </row>
    <row r="461" spans="2:2" ht="12" customHeight="1">
      <c r="B461" s="15"/>
    </row>
    <row r="462" spans="2:2" ht="12" customHeight="1">
      <c r="B462" s="15"/>
    </row>
    <row r="463" spans="2:2" ht="12" customHeight="1">
      <c r="B463" s="15"/>
    </row>
    <row r="464" spans="2:2" ht="12" customHeight="1">
      <c r="B464" s="15"/>
    </row>
    <row r="465" spans="2:2" ht="12" customHeight="1">
      <c r="B465" s="15"/>
    </row>
    <row r="466" spans="2:2" ht="12" customHeight="1">
      <c r="B466" s="15"/>
    </row>
    <row r="467" spans="2:2" ht="12" customHeight="1">
      <c r="B467" s="15"/>
    </row>
    <row r="468" spans="2:2" ht="12" customHeight="1">
      <c r="B468" s="15"/>
    </row>
    <row r="469" spans="2:2" ht="12" customHeight="1">
      <c r="B469" s="15"/>
    </row>
    <row r="470" spans="2:2" ht="12" customHeight="1">
      <c r="B470" s="15"/>
    </row>
    <row r="471" spans="2:2" ht="12" customHeight="1">
      <c r="B471" s="15"/>
    </row>
    <row r="472" spans="2:2" ht="12" customHeight="1">
      <c r="B472" s="15"/>
    </row>
    <row r="473" spans="2:2" ht="12" customHeight="1">
      <c r="B473" s="15"/>
    </row>
    <row r="474" spans="2:2" ht="12" customHeight="1">
      <c r="B474" s="15"/>
    </row>
    <row r="475" spans="2:2" ht="12" customHeight="1">
      <c r="B475" s="15"/>
    </row>
    <row r="476" spans="2:2" ht="12" customHeight="1">
      <c r="B476" s="15"/>
    </row>
    <row r="477" spans="2:2" ht="12" customHeight="1">
      <c r="B477" s="15"/>
    </row>
    <row r="478" spans="2:2" ht="12" customHeight="1">
      <c r="B478" s="15"/>
    </row>
    <row r="479" spans="2:2" ht="12" customHeight="1">
      <c r="B479" s="15"/>
    </row>
    <row r="480" spans="2:2" ht="12" customHeight="1">
      <c r="B480" s="15"/>
    </row>
    <row r="481" spans="2:2" ht="12" customHeight="1">
      <c r="B481" s="15"/>
    </row>
    <row r="482" spans="2:2" ht="12" customHeight="1">
      <c r="B482" s="15"/>
    </row>
    <row r="483" spans="2:2" ht="12" customHeight="1">
      <c r="B483" s="15"/>
    </row>
    <row r="484" spans="2:2" ht="12" customHeight="1">
      <c r="B484" s="15"/>
    </row>
    <row r="485" spans="2:2" ht="12" customHeight="1">
      <c r="B485" s="15"/>
    </row>
    <row r="486" spans="2:2" ht="12" customHeight="1">
      <c r="B486" s="15"/>
    </row>
    <row r="487" spans="2:2" ht="12" customHeight="1">
      <c r="B487" s="15"/>
    </row>
    <row r="488" spans="2:2" ht="12" customHeight="1">
      <c r="B488" s="15"/>
    </row>
    <row r="489" spans="2:2" ht="12" customHeight="1">
      <c r="B489" s="15"/>
    </row>
    <row r="490" spans="2:2" ht="12" customHeight="1">
      <c r="B490" s="15"/>
    </row>
    <row r="491" spans="2:2" ht="12" customHeight="1">
      <c r="B491" s="15"/>
    </row>
    <row r="492" spans="2:2" ht="12" customHeight="1">
      <c r="B492" s="15"/>
    </row>
    <row r="493" spans="2:2" ht="12" customHeight="1">
      <c r="B493" s="15"/>
    </row>
    <row r="494" spans="2:2" ht="12" customHeight="1">
      <c r="B494" s="15"/>
    </row>
    <row r="495" spans="2:2" ht="12" customHeight="1">
      <c r="B495" s="15"/>
    </row>
    <row r="496" spans="2:2" ht="12" customHeight="1">
      <c r="B496" s="15"/>
    </row>
    <row r="497" spans="2:2" ht="12" customHeight="1">
      <c r="B497" s="15"/>
    </row>
    <row r="498" spans="2:2" ht="12" customHeight="1">
      <c r="B498" s="15"/>
    </row>
    <row r="499" spans="2:2" ht="12" customHeight="1">
      <c r="B499" s="15"/>
    </row>
    <row r="500" spans="2:2" ht="12" customHeight="1">
      <c r="B500" s="15"/>
    </row>
    <row r="501" spans="2:2" ht="12" customHeight="1">
      <c r="B501" s="15"/>
    </row>
    <row r="502" spans="2:2" ht="12" customHeight="1">
      <c r="B502" s="15"/>
    </row>
    <row r="503" spans="2:2" ht="12" customHeight="1">
      <c r="B503" s="15"/>
    </row>
    <row r="504" spans="2:2" ht="12" customHeight="1">
      <c r="B504" s="15"/>
    </row>
    <row r="505" spans="2:2" ht="12" customHeight="1">
      <c r="B505" s="15"/>
    </row>
    <row r="506" spans="2:2" ht="12" customHeight="1">
      <c r="B506" s="15"/>
    </row>
    <row r="507" spans="2:2" ht="12" customHeight="1">
      <c r="B507" s="15"/>
    </row>
    <row r="508" spans="2:2" ht="12" customHeight="1">
      <c r="B508" s="15"/>
    </row>
    <row r="509" spans="2:2" ht="12" customHeight="1">
      <c r="B509" s="15"/>
    </row>
    <row r="510" spans="2:2" ht="12" customHeight="1">
      <c r="B510" s="15"/>
    </row>
    <row r="511" spans="2:2" ht="12" customHeight="1">
      <c r="B511" s="15"/>
    </row>
    <row r="512" spans="2:2" ht="12" customHeight="1">
      <c r="B512" s="15"/>
    </row>
    <row r="513" spans="2:2" ht="12" customHeight="1">
      <c r="B513" s="15"/>
    </row>
    <row r="514" spans="2:2" ht="12" customHeight="1">
      <c r="B514" s="15"/>
    </row>
    <row r="515" spans="2:2" ht="12" customHeight="1">
      <c r="B515" s="15"/>
    </row>
    <row r="516" spans="2:2" ht="12" customHeight="1">
      <c r="B516" s="15"/>
    </row>
    <row r="517" spans="2:2" ht="12" customHeight="1">
      <c r="B517" s="15"/>
    </row>
    <row r="518" spans="2:2" ht="12" customHeight="1">
      <c r="B518" s="15"/>
    </row>
    <row r="519" spans="2:2" ht="12" customHeight="1">
      <c r="B519" s="15"/>
    </row>
    <row r="520" spans="2:2" ht="12" customHeight="1">
      <c r="B520" s="15"/>
    </row>
    <row r="521" spans="2:2" ht="12" customHeight="1">
      <c r="B521" s="15"/>
    </row>
    <row r="522" spans="2:2" ht="12" customHeight="1">
      <c r="B522" s="15"/>
    </row>
    <row r="523" spans="2:2" ht="12" customHeight="1">
      <c r="B523" s="15"/>
    </row>
    <row r="524" spans="2:2" ht="12" customHeight="1">
      <c r="B524" s="15"/>
    </row>
    <row r="525" spans="2:2" ht="12" customHeight="1">
      <c r="B525" s="15"/>
    </row>
    <row r="526" spans="2:2" ht="12" customHeight="1">
      <c r="B526" s="15"/>
    </row>
    <row r="527" spans="2:2" ht="12" customHeight="1">
      <c r="B527" s="15"/>
    </row>
    <row r="528" spans="2:2" ht="12" customHeight="1">
      <c r="B528" s="15"/>
    </row>
    <row r="529" spans="2:2" ht="12" customHeight="1">
      <c r="B529" s="15"/>
    </row>
    <row r="530" spans="2:2" ht="12" customHeight="1">
      <c r="B530" s="15"/>
    </row>
    <row r="531" spans="2:2" ht="12" customHeight="1">
      <c r="B531" s="15"/>
    </row>
    <row r="532" spans="2:2" ht="12" customHeight="1">
      <c r="B532" s="15"/>
    </row>
    <row r="533" spans="2:2" ht="12" customHeight="1">
      <c r="B533" s="15"/>
    </row>
    <row r="534" spans="2:2" ht="12" customHeight="1">
      <c r="B534" s="15"/>
    </row>
    <row r="535" spans="2:2" ht="12" customHeight="1">
      <c r="B535" s="15"/>
    </row>
    <row r="536" spans="2:2" ht="12" customHeight="1">
      <c r="B536" s="15"/>
    </row>
    <row r="537" spans="2:2" ht="12" customHeight="1">
      <c r="B537" s="15"/>
    </row>
    <row r="538" spans="2:2" ht="12" customHeight="1">
      <c r="B538" s="15"/>
    </row>
    <row r="539" spans="2:2" ht="12" customHeight="1">
      <c r="B539" s="15"/>
    </row>
    <row r="540" spans="2:2" ht="12" customHeight="1">
      <c r="B540" s="15"/>
    </row>
    <row r="541" spans="2:2" ht="12" customHeight="1">
      <c r="B541" s="15"/>
    </row>
    <row r="542" spans="2:2" ht="12" customHeight="1">
      <c r="B542" s="15"/>
    </row>
    <row r="543" spans="2:2" ht="12" customHeight="1">
      <c r="B543" s="15"/>
    </row>
    <row r="544" spans="2:2" ht="12" customHeight="1">
      <c r="B544" s="15"/>
    </row>
    <row r="545" spans="2:2" ht="12" customHeight="1">
      <c r="B545" s="15"/>
    </row>
    <row r="546" spans="2:2" ht="12" customHeight="1">
      <c r="B546" s="15"/>
    </row>
    <row r="547" spans="2:2" ht="12" customHeight="1">
      <c r="B547" s="15"/>
    </row>
    <row r="548" spans="2:2" ht="12" customHeight="1">
      <c r="B548" s="15"/>
    </row>
    <row r="549" spans="2:2" ht="12" customHeight="1">
      <c r="B549" s="15"/>
    </row>
    <row r="550" spans="2:2" ht="12" customHeight="1">
      <c r="B550" s="15"/>
    </row>
    <row r="551" spans="2:2" ht="12" customHeight="1">
      <c r="B551" s="15"/>
    </row>
    <row r="552" spans="2:2" ht="12" customHeight="1">
      <c r="B552" s="15"/>
    </row>
    <row r="553" spans="2:2" ht="12" customHeight="1">
      <c r="B553" s="15"/>
    </row>
    <row r="554" spans="2:2" ht="12" customHeight="1">
      <c r="B554" s="15"/>
    </row>
    <row r="555" spans="2:2" ht="12" customHeight="1">
      <c r="B555" s="15"/>
    </row>
    <row r="556" spans="2:2" ht="12" customHeight="1">
      <c r="B556" s="15"/>
    </row>
    <row r="557" spans="2:2" ht="12" customHeight="1">
      <c r="B557" s="15"/>
    </row>
    <row r="558" spans="2:2" ht="12" customHeight="1">
      <c r="B558" s="15"/>
    </row>
    <row r="559" spans="2:2" ht="12" customHeight="1">
      <c r="B559" s="15"/>
    </row>
    <row r="560" spans="2:2" ht="12" customHeight="1">
      <c r="B560" s="15"/>
    </row>
    <row r="561" spans="2:2" ht="12" customHeight="1">
      <c r="B561" s="15"/>
    </row>
    <row r="562" spans="2:2" ht="12" customHeight="1">
      <c r="B562" s="15"/>
    </row>
    <row r="563" spans="2:2" ht="12" customHeight="1">
      <c r="B563" s="15"/>
    </row>
    <row r="564" spans="2:2" ht="12" customHeight="1">
      <c r="B564" s="15"/>
    </row>
    <row r="565" spans="2:2" ht="12" customHeight="1">
      <c r="B565" s="15"/>
    </row>
    <row r="566" spans="2:2" ht="12" customHeight="1">
      <c r="B566" s="15"/>
    </row>
    <row r="567" spans="2:2" ht="12" customHeight="1">
      <c r="B567" s="15"/>
    </row>
    <row r="568" spans="2:2" ht="12" customHeight="1">
      <c r="B568" s="15"/>
    </row>
    <row r="569" spans="2:2" ht="12" customHeight="1">
      <c r="B569" s="15"/>
    </row>
    <row r="570" spans="2:2" ht="12" customHeight="1">
      <c r="B570" s="15"/>
    </row>
    <row r="571" spans="2:2" ht="12" customHeight="1">
      <c r="B571" s="15"/>
    </row>
    <row r="572" spans="2:2" ht="12" customHeight="1">
      <c r="B572" s="15"/>
    </row>
    <row r="573" spans="2:2" ht="12" customHeight="1">
      <c r="B573" s="15"/>
    </row>
    <row r="574" spans="2:2" ht="12" customHeight="1">
      <c r="B574" s="15"/>
    </row>
    <row r="575" spans="2:2" ht="12" customHeight="1">
      <c r="B575" s="15"/>
    </row>
    <row r="576" spans="2:2" ht="12" customHeight="1">
      <c r="B576" s="15"/>
    </row>
    <row r="577" spans="2:2" ht="12" customHeight="1">
      <c r="B577" s="15"/>
    </row>
    <row r="578" spans="2:2" ht="12" customHeight="1">
      <c r="B578" s="15"/>
    </row>
    <row r="579" spans="2:2" ht="12" customHeight="1">
      <c r="B579" s="15"/>
    </row>
    <row r="580" spans="2:2" ht="12" customHeight="1">
      <c r="B580" s="15"/>
    </row>
    <row r="581" spans="2:2" ht="12" customHeight="1">
      <c r="B581" s="15"/>
    </row>
    <row r="582" spans="2:2" ht="12" customHeight="1">
      <c r="B582" s="15"/>
    </row>
    <row r="583" spans="2:2" ht="12" customHeight="1">
      <c r="B583" s="15"/>
    </row>
    <row r="584" spans="2:2" ht="12" customHeight="1">
      <c r="B584" s="15"/>
    </row>
    <row r="585" spans="2:2" ht="12" customHeight="1">
      <c r="B585" s="15"/>
    </row>
    <row r="586" spans="2:2" ht="12" customHeight="1">
      <c r="B586" s="15"/>
    </row>
    <row r="587" spans="2:2" ht="12" customHeight="1">
      <c r="B587" s="15"/>
    </row>
    <row r="588" spans="2:2" ht="12" customHeight="1">
      <c r="B588" s="15"/>
    </row>
    <row r="589" spans="2:2" ht="12" customHeight="1">
      <c r="B589" s="15"/>
    </row>
    <row r="590" spans="2:2" ht="12" customHeight="1">
      <c r="B590" s="15"/>
    </row>
    <row r="591" spans="2:2" ht="12" customHeight="1">
      <c r="B591" s="15"/>
    </row>
    <row r="592" spans="2:2" ht="12" customHeight="1">
      <c r="B592" s="15"/>
    </row>
    <row r="593" spans="2:2" ht="12" customHeight="1">
      <c r="B593" s="15"/>
    </row>
    <row r="594" spans="2:2" ht="12" customHeight="1">
      <c r="B594" s="15"/>
    </row>
    <row r="595" spans="2:2" ht="12" customHeight="1">
      <c r="B595" s="15"/>
    </row>
    <row r="596" spans="2:2" ht="12" customHeight="1">
      <c r="B596" s="15"/>
    </row>
    <row r="597" spans="2:2" ht="12" customHeight="1">
      <c r="B597" s="15"/>
    </row>
    <row r="598" spans="2:2" ht="12" customHeight="1">
      <c r="B598" s="15"/>
    </row>
    <row r="599" spans="2:2" ht="12" customHeight="1">
      <c r="B599" s="15"/>
    </row>
    <row r="600" spans="2:2" ht="12" customHeight="1">
      <c r="B600" s="15"/>
    </row>
    <row r="601" spans="2:2" ht="12" customHeight="1">
      <c r="B601" s="15"/>
    </row>
    <row r="602" spans="2:2" ht="12" customHeight="1">
      <c r="B602" s="15"/>
    </row>
    <row r="603" spans="2:2" ht="12" customHeight="1">
      <c r="B603" s="15"/>
    </row>
    <row r="604" spans="2:2" ht="12" customHeight="1">
      <c r="B604" s="15"/>
    </row>
    <row r="605" spans="2:2" ht="12" customHeight="1">
      <c r="B605" s="15"/>
    </row>
    <row r="606" spans="2:2" ht="12" customHeight="1">
      <c r="B606" s="15"/>
    </row>
    <row r="607" spans="2:2" ht="12" customHeight="1">
      <c r="B607" s="15"/>
    </row>
    <row r="608" spans="2:2" ht="12" customHeight="1">
      <c r="B608" s="15"/>
    </row>
    <row r="609" spans="2:2" ht="12" customHeight="1">
      <c r="B609" s="15"/>
    </row>
    <row r="610" spans="2:2" ht="12" customHeight="1">
      <c r="B610" s="15"/>
    </row>
    <row r="611" spans="2:2" ht="12" customHeight="1">
      <c r="B611" s="15"/>
    </row>
    <row r="612" spans="2:2" ht="12" customHeight="1">
      <c r="B612" s="15"/>
    </row>
    <row r="613" spans="2:2" ht="12" customHeight="1">
      <c r="B613" s="15"/>
    </row>
    <row r="614" spans="2:2" ht="12" customHeight="1">
      <c r="B614" s="15"/>
    </row>
    <row r="615" spans="2:2" ht="12" customHeight="1">
      <c r="B615" s="15"/>
    </row>
    <row r="616" spans="2:2" ht="12" customHeight="1">
      <c r="B616" s="15"/>
    </row>
    <row r="617" spans="2:2" ht="12" customHeight="1">
      <c r="B617" s="15"/>
    </row>
    <row r="618" spans="2:2" ht="12" customHeight="1">
      <c r="B618" s="15"/>
    </row>
    <row r="619" spans="2:2" ht="12" customHeight="1">
      <c r="B619" s="15"/>
    </row>
    <row r="620" spans="2:2" ht="12" customHeight="1">
      <c r="B620" s="15"/>
    </row>
    <row r="621" spans="2:2" ht="12" customHeight="1">
      <c r="B621" s="15"/>
    </row>
    <row r="622" spans="2:2" ht="12" customHeight="1">
      <c r="B622" s="15"/>
    </row>
    <row r="623" spans="2:2" ht="12" customHeight="1">
      <c r="B623" s="15"/>
    </row>
    <row r="624" spans="2:2" ht="12" customHeight="1">
      <c r="B624" s="15"/>
    </row>
    <row r="625" spans="2:2" ht="12" customHeight="1">
      <c r="B625" s="15"/>
    </row>
    <row r="626" spans="2:2" ht="12" customHeight="1">
      <c r="B626" s="15"/>
    </row>
    <row r="627" spans="2:2" ht="12" customHeight="1">
      <c r="B627" s="15"/>
    </row>
    <row r="628" spans="2:2" ht="12" customHeight="1">
      <c r="B628" s="15"/>
    </row>
    <row r="629" spans="2:2" ht="12" customHeight="1">
      <c r="B629" s="15"/>
    </row>
    <row r="630" spans="2:2" ht="12" customHeight="1">
      <c r="B630" s="15"/>
    </row>
    <row r="631" spans="2:2" ht="12" customHeight="1">
      <c r="B631" s="15"/>
    </row>
    <row r="632" spans="2:2" ht="12" customHeight="1">
      <c r="B632" s="15"/>
    </row>
    <row r="633" spans="2:2" ht="12" customHeight="1">
      <c r="B633" s="15"/>
    </row>
    <row r="634" spans="2:2" ht="12" customHeight="1">
      <c r="B634" s="15"/>
    </row>
    <row r="635" spans="2:2" ht="12" customHeight="1">
      <c r="B635" s="15"/>
    </row>
    <row r="636" spans="2:2" ht="12" customHeight="1">
      <c r="B636" s="15"/>
    </row>
    <row r="637" spans="2:2" ht="12" customHeight="1">
      <c r="B637" s="15"/>
    </row>
    <row r="638" spans="2:2" ht="12" customHeight="1">
      <c r="B638" s="15"/>
    </row>
    <row r="639" spans="2:2" ht="12" customHeight="1">
      <c r="B639" s="15"/>
    </row>
    <row r="640" spans="2:2" ht="12" customHeight="1">
      <c r="B640" s="15"/>
    </row>
    <row r="641" spans="2:2" ht="12" customHeight="1">
      <c r="B641" s="15"/>
    </row>
    <row r="642" spans="2:2" ht="12" customHeight="1">
      <c r="B642" s="15"/>
    </row>
    <row r="643" spans="2:2" ht="12" customHeight="1">
      <c r="B643" s="15"/>
    </row>
    <row r="644" spans="2:2" ht="12" customHeight="1">
      <c r="B644" s="15"/>
    </row>
    <row r="645" spans="2:2" ht="12" customHeight="1">
      <c r="B645" s="15"/>
    </row>
    <row r="646" spans="2:2" ht="12" customHeight="1">
      <c r="B646" s="15"/>
    </row>
    <row r="647" spans="2:2" ht="12" customHeight="1">
      <c r="B647" s="15"/>
    </row>
    <row r="648" spans="2:2" ht="12" customHeight="1">
      <c r="B648" s="15"/>
    </row>
    <row r="649" spans="2:2" ht="12" customHeight="1">
      <c r="B649" s="15"/>
    </row>
    <row r="650" spans="2:2" ht="12" customHeight="1">
      <c r="B650" s="15"/>
    </row>
    <row r="651" spans="2:2" ht="12" customHeight="1">
      <c r="B651" s="15"/>
    </row>
    <row r="652" spans="2:2" ht="12" customHeight="1">
      <c r="B652" s="15"/>
    </row>
    <row r="653" spans="2:2" ht="12" customHeight="1">
      <c r="B653" s="15"/>
    </row>
    <row r="654" spans="2:2" ht="12" customHeight="1">
      <c r="B654" s="15"/>
    </row>
    <row r="655" spans="2:2" ht="12" customHeight="1">
      <c r="B655" s="15"/>
    </row>
    <row r="656" spans="2:2" ht="12" customHeight="1">
      <c r="B656" s="15"/>
    </row>
    <row r="657" spans="2:2" ht="12" customHeight="1">
      <c r="B657" s="15"/>
    </row>
    <row r="658" spans="2:2" ht="12" customHeight="1">
      <c r="B658" s="15"/>
    </row>
    <row r="659" spans="2:2" ht="12" customHeight="1">
      <c r="B659" s="15"/>
    </row>
    <row r="660" spans="2:2" ht="12" customHeight="1">
      <c r="B660" s="15"/>
    </row>
    <row r="661" spans="2:2" ht="12" customHeight="1">
      <c r="B661" s="15"/>
    </row>
    <row r="662" spans="2:2" ht="12" customHeight="1">
      <c r="B662" s="15"/>
    </row>
    <row r="663" spans="2:2" ht="12" customHeight="1">
      <c r="B663" s="15"/>
    </row>
    <row r="664" spans="2:2" ht="12" customHeight="1">
      <c r="B664" s="15"/>
    </row>
    <row r="665" spans="2:2" ht="12" customHeight="1">
      <c r="B665" s="15"/>
    </row>
    <row r="666" spans="2:2" ht="12" customHeight="1">
      <c r="B666" s="15"/>
    </row>
    <row r="667" spans="2:2" ht="12" customHeight="1">
      <c r="B667" s="15"/>
    </row>
    <row r="668" spans="2:2" ht="12" customHeight="1">
      <c r="B668" s="15"/>
    </row>
    <row r="669" spans="2:2" ht="12" customHeight="1">
      <c r="B669" s="15"/>
    </row>
    <row r="670" spans="2:2" ht="12" customHeight="1">
      <c r="B670" s="15"/>
    </row>
    <row r="671" spans="2:2" ht="12" customHeight="1">
      <c r="B671" s="15"/>
    </row>
    <row r="672" spans="2:2" ht="12" customHeight="1">
      <c r="B672" s="15"/>
    </row>
    <row r="673" spans="2:2" ht="12" customHeight="1">
      <c r="B673" s="15"/>
    </row>
    <row r="674" spans="2:2" ht="12" customHeight="1">
      <c r="B674" s="15"/>
    </row>
    <row r="675" spans="2:2" ht="12" customHeight="1">
      <c r="B675" s="15"/>
    </row>
    <row r="676" spans="2:2" ht="12" customHeight="1">
      <c r="B676" s="15"/>
    </row>
    <row r="677" spans="2:2" ht="12" customHeight="1">
      <c r="B677" s="15"/>
    </row>
    <row r="678" spans="2:2" ht="12" customHeight="1">
      <c r="B678" s="15"/>
    </row>
    <row r="679" spans="2:2" ht="12" customHeight="1">
      <c r="B679" s="15"/>
    </row>
    <row r="680" spans="2:2" ht="12" customHeight="1">
      <c r="B680" s="15"/>
    </row>
    <row r="681" spans="2:2" ht="12" customHeight="1">
      <c r="B681" s="15"/>
    </row>
    <row r="682" spans="2:2" ht="12" customHeight="1">
      <c r="B682" s="15"/>
    </row>
    <row r="683" spans="2:2" ht="12" customHeight="1">
      <c r="B683" s="15"/>
    </row>
    <row r="684" spans="2:2" ht="12" customHeight="1">
      <c r="B684" s="15"/>
    </row>
    <row r="685" spans="2:2" ht="12" customHeight="1">
      <c r="B685" s="15"/>
    </row>
    <row r="686" spans="2:2" ht="12" customHeight="1">
      <c r="B686" s="15"/>
    </row>
    <row r="687" spans="2:2" ht="12" customHeight="1">
      <c r="B687" s="15"/>
    </row>
    <row r="688" spans="2:2" ht="12" customHeight="1">
      <c r="B688" s="15"/>
    </row>
    <row r="689" spans="2:2" ht="12" customHeight="1">
      <c r="B689" s="15"/>
    </row>
    <row r="690" spans="2:2" ht="12" customHeight="1">
      <c r="B690" s="15"/>
    </row>
    <row r="691" spans="2:2" ht="12" customHeight="1">
      <c r="B691" s="15"/>
    </row>
    <row r="692" spans="2:2" ht="12" customHeight="1">
      <c r="B692" s="15"/>
    </row>
    <row r="693" spans="2:2" ht="12" customHeight="1">
      <c r="B693" s="15"/>
    </row>
    <row r="694" spans="2:2" ht="12" customHeight="1">
      <c r="B694" s="15"/>
    </row>
    <row r="695" spans="2:2" ht="12" customHeight="1">
      <c r="B695" s="15"/>
    </row>
    <row r="696" spans="2:2" ht="12" customHeight="1">
      <c r="B696" s="15"/>
    </row>
    <row r="697" spans="2:2" ht="12" customHeight="1">
      <c r="B697" s="15"/>
    </row>
    <row r="698" spans="2:2" ht="12" customHeight="1">
      <c r="B698" s="15"/>
    </row>
    <row r="699" spans="2:2" ht="12" customHeight="1">
      <c r="B699" s="15"/>
    </row>
    <row r="700" spans="2:2" ht="12" customHeight="1">
      <c r="B700" s="15"/>
    </row>
    <row r="701" spans="2:2" ht="12" customHeight="1">
      <c r="B701" s="15"/>
    </row>
    <row r="702" spans="2:2" ht="12" customHeight="1">
      <c r="B702" s="15"/>
    </row>
    <row r="703" spans="2:2" ht="12" customHeight="1">
      <c r="B703" s="15"/>
    </row>
    <row r="704" spans="2:2" ht="12" customHeight="1">
      <c r="B704" s="15"/>
    </row>
    <row r="705" spans="2:2" ht="12" customHeight="1">
      <c r="B705" s="15"/>
    </row>
    <row r="706" spans="2:2" ht="12" customHeight="1">
      <c r="B706" s="15"/>
    </row>
    <row r="707" spans="2:2" ht="12" customHeight="1">
      <c r="B707" s="15"/>
    </row>
    <row r="708" spans="2:2" ht="12" customHeight="1">
      <c r="B708" s="15"/>
    </row>
    <row r="709" spans="2:2" ht="12" customHeight="1">
      <c r="B709" s="15"/>
    </row>
    <row r="710" spans="2:2" ht="12" customHeight="1">
      <c r="B710" s="15"/>
    </row>
    <row r="711" spans="2:2" ht="12" customHeight="1">
      <c r="B711" s="15"/>
    </row>
    <row r="712" spans="2:2" ht="12" customHeight="1">
      <c r="B712" s="15"/>
    </row>
    <row r="713" spans="2:2" ht="12" customHeight="1">
      <c r="B713" s="15"/>
    </row>
    <row r="714" spans="2:2" ht="12" customHeight="1">
      <c r="B714" s="15"/>
    </row>
    <row r="715" spans="2:2" ht="12" customHeight="1">
      <c r="B715" s="15"/>
    </row>
    <row r="716" spans="2:2" ht="12" customHeight="1">
      <c r="B716" s="15"/>
    </row>
    <row r="717" spans="2:2" ht="12" customHeight="1">
      <c r="B717" s="15"/>
    </row>
    <row r="718" spans="2:2" ht="12" customHeight="1">
      <c r="B718" s="15"/>
    </row>
    <row r="719" spans="2:2" ht="12" customHeight="1">
      <c r="B719" s="15"/>
    </row>
    <row r="720" spans="2:2" ht="12" customHeight="1">
      <c r="B720" s="15"/>
    </row>
    <row r="721" spans="2:2" ht="12" customHeight="1">
      <c r="B721" s="15"/>
    </row>
    <row r="722" spans="2:2" ht="12" customHeight="1">
      <c r="B722" s="15"/>
    </row>
    <row r="723" spans="2:2" ht="12" customHeight="1">
      <c r="B723" s="15"/>
    </row>
    <row r="724" spans="2:2" ht="12" customHeight="1">
      <c r="B724" s="15"/>
    </row>
    <row r="725" spans="2:2" ht="12" customHeight="1">
      <c r="B725" s="15"/>
    </row>
    <row r="726" spans="2:2" ht="12" customHeight="1">
      <c r="B726" s="15"/>
    </row>
    <row r="727" spans="2:2" ht="12" customHeight="1">
      <c r="B727" s="15"/>
    </row>
    <row r="728" spans="2:2" ht="12" customHeight="1">
      <c r="B728" s="15"/>
    </row>
    <row r="729" spans="2:2" ht="12" customHeight="1">
      <c r="B729" s="15"/>
    </row>
    <row r="730" spans="2:2" ht="12" customHeight="1">
      <c r="B730" s="15"/>
    </row>
    <row r="731" spans="2:2" ht="12" customHeight="1">
      <c r="B731" s="15"/>
    </row>
    <row r="732" spans="2:2" ht="12" customHeight="1">
      <c r="B732" s="15"/>
    </row>
    <row r="733" spans="2:2" ht="12" customHeight="1">
      <c r="B733" s="15"/>
    </row>
    <row r="734" spans="2:2" ht="12" customHeight="1">
      <c r="B734" s="15"/>
    </row>
    <row r="735" spans="2:2" ht="12" customHeight="1">
      <c r="B735" s="15"/>
    </row>
    <row r="736" spans="2:2" ht="12" customHeight="1">
      <c r="B736" s="15"/>
    </row>
    <row r="737" spans="2:2" ht="12" customHeight="1">
      <c r="B737" s="15"/>
    </row>
    <row r="738" spans="2:2" ht="12" customHeight="1">
      <c r="B738" s="15"/>
    </row>
    <row r="739" spans="2:2" ht="12" customHeight="1">
      <c r="B739" s="15"/>
    </row>
    <row r="740" spans="2:2" ht="12" customHeight="1">
      <c r="B740" s="15"/>
    </row>
    <row r="741" spans="2:2" ht="12" customHeight="1">
      <c r="B741" s="15"/>
    </row>
    <row r="742" spans="2:2" ht="12" customHeight="1">
      <c r="B742" s="15"/>
    </row>
    <row r="743" spans="2:2" ht="12" customHeight="1">
      <c r="B743" s="15"/>
    </row>
    <row r="744" spans="2:2" ht="12" customHeight="1">
      <c r="B744" s="15"/>
    </row>
    <row r="745" spans="2:2" ht="12" customHeight="1">
      <c r="B745" s="15"/>
    </row>
    <row r="746" spans="2:2" ht="12" customHeight="1">
      <c r="B746" s="15"/>
    </row>
    <row r="747" spans="2:2" ht="12" customHeight="1">
      <c r="B747" s="15"/>
    </row>
    <row r="748" spans="2:2" ht="12" customHeight="1">
      <c r="B748" s="15"/>
    </row>
    <row r="749" spans="2:2" ht="12" customHeight="1">
      <c r="B749" s="15"/>
    </row>
    <row r="750" spans="2:2" ht="12" customHeight="1">
      <c r="B750" s="15"/>
    </row>
    <row r="751" spans="2:2" ht="12" customHeight="1">
      <c r="B751" s="15"/>
    </row>
    <row r="752" spans="2:2" ht="12" customHeight="1">
      <c r="B752" s="15"/>
    </row>
    <row r="753" spans="2:2" ht="12" customHeight="1">
      <c r="B753" s="15"/>
    </row>
    <row r="754" spans="2:2" ht="12" customHeight="1">
      <c r="B754" s="15"/>
    </row>
    <row r="755" spans="2:2" ht="12" customHeight="1">
      <c r="B755" s="15"/>
    </row>
    <row r="756" spans="2:2" ht="12" customHeight="1">
      <c r="B756" s="15"/>
    </row>
    <row r="757" spans="2:2" ht="12" customHeight="1">
      <c r="B757" s="15"/>
    </row>
    <row r="758" spans="2:2" ht="12" customHeight="1">
      <c r="B758" s="15"/>
    </row>
    <row r="759" spans="2:2" ht="12" customHeight="1">
      <c r="B759" s="15"/>
    </row>
    <row r="760" spans="2:2" ht="12" customHeight="1">
      <c r="B760" s="15"/>
    </row>
    <row r="761" spans="2:2" ht="12" customHeight="1">
      <c r="B761" s="15"/>
    </row>
    <row r="762" spans="2:2" ht="12" customHeight="1">
      <c r="B762" s="15"/>
    </row>
    <row r="763" spans="2:2" ht="12" customHeight="1">
      <c r="B763" s="15"/>
    </row>
    <row r="764" spans="2:2" ht="12" customHeight="1">
      <c r="B764" s="15"/>
    </row>
    <row r="765" spans="2:2" ht="12" customHeight="1">
      <c r="B765" s="15"/>
    </row>
    <row r="766" spans="2:2" ht="12" customHeight="1">
      <c r="B766" s="15"/>
    </row>
    <row r="767" spans="2:2" ht="12" customHeight="1">
      <c r="B767" s="15"/>
    </row>
    <row r="768" spans="2:2" ht="12" customHeight="1">
      <c r="B768" s="15"/>
    </row>
    <row r="769" spans="2:2" ht="12" customHeight="1">
      <c r="B769" s="15"/>
    </row>
    <row r="770" spans="2:2" ht="12" customHeight="1">
      <c r="B770" s="15"/>
    </row>
    <row r="771" spans="2:2" ht="12" customHeight="1">
      <c r="B771" s="15"/>
    </row>
    <row r="772" spans="2:2" ht="12" customHeight="1">
      <c r="B772" s="15"/>
    </row>
    <row r="773" spans="2:2" ht="12" customHeight="1">
      <c r="B773" s="15"/>
    </row>
    <row r="774" spans="2:2" ht="12" customHeight="1">
      <c r="B774" s="15"/>
    </row>
    <row r="775" spans="2:2" ht="12" customHeight="1">
      <c r="B775" s="15"/>
    </row>
    <row r="776" spans="2:2" ht="12" customHeight="1">
      <c r="B776" s="15"/>
    </row>
    <row r="777" spans="2:2" ht="12" customHeight="1">
      <c r="B777" s="15"/>
    </row>
    <row r="778" spans="2:2" ht="12" customHeight="1">
      <c r="B778" s="15"/>
    </row>
    <row r="779" spans="2:2" ht="12" customHeight="1">
      <c r="B779" s="15"/>
    </row>
    <row r="780" spans="2:2" ht="12" customHeight="1">
      <c r="B780" s="15"/>
    </row>
    <row r="781" spans="2:2" ht="12" customHeight="1">
      <c r="B781" s="15"/>
    </row>
    <row r="782" spans="2:2" ht="12" customHeight="1">
      <c r="B782" s="15"/>
    </row>
    <row r="783" spans="2:2" ht="12" customHeight="1">
      <c r="B783" s="15"/>
    </row>
    <row r="784" spans="2:2" ht="12" customHeight="1">
      <c r="B784" s="15"/>
    </row>
    <row r="785" spans="2:2" ht="12" customHeight="1">
      <c r="B785" s="15"/>
    </row>
    <row r="786" spans="2:2" ht="12" customHeight="1">
      <c r="B786" s="15"/>
    </row>
    <row r="787" spans="2:2" ht="12" customHeight="1">
      <c r="B787" s="15"/>
    </row>
    <row r="788" spans="2:2" ht="12" customHeight="1">
      <c r="B788" s="15"/>
    </row>
    <row r="789" spans="2:2" ht="12" customHeight="1">
      <c r="B789" s="15"/>
    </row>
    <row r="790" spans="2:2" ht="12" customHeight="1">
      <c r="B790" s="15"/>
    </row>
    <row r="791" spans="2:2" ht="12" customHeight="1">
      <c r="B791" s="15"/>
    </row>
    <row r="792" spans="2:2" ht="12" customHeight="1">
      <c r="B792" s="15"/>
    </row>
    <row r="793" spans="2:2" ht="12" customHeight="1">
      <c r="B793" s="15"/>
    </row>
    <row r="794" spans="2:2" ht="12" customHeight="1">
      <c r="B794" s="15"/>
    </row>
    <row r="795" spans="2:2" ht="12" customHeight="1">
      <c r="B795" s="15"/>
    </row>
    <row r="796" spans="2:2" ht="12" customHeight="1">
      <c r="B796" s="15"/>
    </row>
    <row r="797" spans="2:2" ht="12" customHeight="1">
      <c r="B797" s="15"/>
    </row>
    <row r="798" spans="2:2" ht="12" customHeight="1">
      <c r="B798" s="15"/>
    </row>
    <row r="799" spans="2:2" ht="12" customHeight="1">
      <c r="B799" s="15"/>
    </row>
    <row r="800" spans="2:2" ht="12" customHeight="1">
      <c r="B800" s="15"/>
    </row>
    <row r="801" spans="2:2" ht="12" customHeight="1">
      <c r="B801" s="15"/>
    </row>
    <row r="802" spans="2:2" ht="12" customHeight="1">
      <c r="B802" s="15"/>
    </row>
    <row r="803" spans="2:2" ht="12" customHeight="1">
      <c r="B803" s="15"/>
    </row>
    <row r="804" spans="2:2" ht="12" customHeight="1">
      <c r="B804" s="15"/>
    </row>
    <row r="805" spans="2:2" ht="12" customHeight="1">
      <c r="B805" s="15"/>
    </row>
    <row r="806" spans="2:2" ht="12" customHeight="1">
      <c r="B806" s="15"/>
    </row>
    <row r="807" spans="2:2" ht="12" customHeight="1">
      <c r="B807" s="15"/>
    </row>
    <row r="808" spans="2:2" ht="12" customHeight="1">
      <c r="B808" s="15"/>
    </row>
    <row r="809" spans="2:2" ht="12" customHeight="1">
      <c r="B809" s="15"/>
    </row>
    <row r="810" spans="2:2" ht="12" customHeight="1">
      <c r="B810" s="15"/>
    </row>
    <row r="811" spans="2:2" ht="12" customHeight="1">
      <c r="B811" s="15"/>
    </row>
    <row r="812" spans="2:2" ht="12" customHeight="1">
      <c r="B812" s="15"/>
    </row>
    <row r="813" spans="2:2" ht="12" customHeight="1">
      <c r="B813" s="15"/>
    </row>
    <row r="814" spans="2:2" ht="12" customHeight="1">
      <c r="B814" s="15"/>
    </row>
    <row r="815" spans="2:2" ht="12" customHeight="1">
      <c r="B815" s="15"/>
    </row>
    <row r="816" spans="2:2" ht="12" customHeight="1">
      <c r="B816" s="15"/>
    </row>
    <row r="817" spans="2:2" ht="12" customHeight="1">
      <c r="B817" s="15"/>
    </row>
    <row r="818" spans="2:2" ht="12" customHeight="1">
      <c r="B818" s="15"/>
    </row>
    <row r="819" spans="2:2" ht="12" customHeight="1">
      <c r="B819" s="15"/>
    </row>
    <row r="820" spans="2:2" ht="12" customHeight="1">
      <c r="B820" s="15"/>
    </row>
    <row r="821" spans="2:2" ht="12" customHeight="1">
      <c r="B821" s="15"/>
    </row>
    <row r="822" spans="2:2" ht="12" customHeight="1">
      <c r="B822" s="15"/>
    </row>
    <row r="823" spans="2:2" ht="12" customHeight="1">
      <c r="B823" s="15"/>
    </row>
    <row r="824" spans="2:2" ht="12" customHeight="1">
      <c r="B824" s="15"/>
    </row>
    <row r="825" spans="2:2" ht="12" customHeight="1">
      <c r="B825" s="15"/>
    </row>
    <row r="826" spans="2:2" ht="12" customHeight="1">
      <c r="B826" s="15"/>
    </row>
    <row r="827" spans="2:2" ht="12" customHeight="1">
      <c r="B827" s="15"/>
    </row>
    <row r="828" spans="2:2" ht="12" customHeight="1">
      <c r="B828" s="15"/>
    </row>
    <row r="829" spans="2:2" ht="12" customHeight="1">
      <c r="B829" s="15"/>
    </row>
    <row r="830" spans="2:2" ht="12" customHeight="1">
      <c r="B830" s="15"/>
    </row>
    <row r="831" spans="2:2" ht="12" customHeight="1">
      <c r="B831" s="15"/>
    </row>
    <row r="832" spans="2:2" ht="12" customHeight="1">
      <c r="B832" s="15"/>
    </row>
    <row r="833" spans="2:2" ht="12" customHeight="1">
      <c r="B833" s="15"/>
    </row>
    <row r="834" spans="2:2" ht="12" customHeight="1">
      <c r="B834" s="15"/>
    </row>
    <row r="835" spans="2:2" ht="12" customHeight="1">
      <c r="B835" s="15"/>
    </row>
    <row r="836" spans="2:2" ht="12" customHeight="1">
      <c r="B836" s="15"/>
    </row>
    <row r="837" spans="2:2" ht="12" customHeight="1">
      <c r="B837" s="15"/>
    </row>
    <row r="838" spans="2:2" ht="12" customHeight="1">
      <c r="B838" s="15"/>
    </row>
    <row r="839" spans="2:2" ht="12" customHeight="1">
      <c r="B839" s="15"/>
    </row>
    <row r="840" spans="2:2" ht="12" customHeight="1">
      <c r="B840" s="15"/>
    </row>
    <row r="841" spans="2:2" ht="12" customHeight="1">
      <c r="B841" s="15"/>
    </row>
    <row r="842" spans="2:2" ht="12" customHeight="1">
      <c r="B842" s="15"/>
    </row>
    <row r="843" spans="2:2" ht="12" customHeight="1">
      <c r="B843" s="15"/>
    </row>
    <row r="844" spans="2:2" ht="12" customHeight="1">
      <c r="B844" s="15"/>
    </row>
    <row r="845" spans="2:2" ht="12" customHeight="1">
      <c r="B845" s="15"/>
    </row>
    <row r="846" spans="2:2" ht="12" customHeight="1">
      <c r="B846" s="15"/>
    </row>
    <row r="847" spans="2:2" ht="12" customHeight="1">
      <c r="B847" s="15"/>
    </row>
    <row r="848" spans="2:2" ht="12" customHeight="1">
      <c r="B848" s="15"/>
    </row>
    <row r="849" spans="2:2" ht="12" customHeight="1">
      <c r="B849" s="15"/>
    </row>
    <row r="850" spans="2:2" ht="12" customHeight="1">
      <c r="B850" s="15"/>
    </row>
    <row r="851" spans="2:2" ht="12" customHeight="1">
      <c r="B851" s="15"/>
    </row>
    <row r="852" spans="2:2" ht="12" customHeight="1">
      <c r="B852" s="15"/>
    </row>
    <row r="853" spans="2:2" ht="12" customHeight="1">
      <c r="B853" s="15"/>
    </row>
    <row r="854" spans="2:2" ht="12" customHeight="1">
      <c r="B854" s="15"/>
    </row>
    <row r="855" spans="2:2" ht="12" customHeight="1">
      <c r="B855" s="15"/>
    </row>
    <row r="856" spans="2:2" ht="12" customHeight="1">
      <c r="B856" s="15"/>
    </row>
    <row r="857" spans="2:2" ht="12" customHeight="1">
      <c r="B857" s="15"/>
    </row>
    <row r="858" spans="2:2" ht="12" customHeight="1">
      <c r="B858" s="15"/>
    </row>
    <row r="859" spans="2:2" ht="12" customHeight="1">
      <c r="B859" s="15"/>
    </row>
    <row r="860" spans="2:2" ht="12" customHeight="1">
      <c r="B860" s="15"/>
    </row>
    <row r="861" spans="2:2" ht="12" customHeight="1">
      <c r="B861" s="15"/>
    </row>
    <row r="862" spans="2:2" ht="12" customHeight="1">
      <c r="B862" s="15"/>
    </row>
    <row r="863" spans="2:2" ht="12" customHeight="1">
      <c r="B863" s="15"/>
    </row>
    <row r="864" spans="2:2" ht="12" customHeight="1">
      <c r="B864" s="15"/>
    </row>
    <row r="865" spans="2:2" ht="12" customHeight="1">
      <c r="B865" s="15"/>
    </row>
    <row r="866" spans="2:2" ht="12" customHeight="1">
      <c r="B866" s="15"/>
    </row>
    <row r="867" spans="2:2" ht="12" customHeight="1">
      <c r="B867" s="15"/>
    </row>
    <row r="868" spans="2:2" ht="12" customHeight="1">
      <c r="B868" s="15"/>
    </row>
    <row r="869" spans="2:2" ht="12" customHeight="1">
      <c r="B869" s="15"/>
    </row>
    <row r="870" spans="2:2" ht="12" customHeight="1">
      <c r="B870" s="15"/>
    </row>
    <row r="871" spans="2:2" ht="12" customHeight="1">
      <c r="B871" s="15"/>
    </row>
    <row r="872" spans="2:2" ht="12" customHeight="1">
      <c r="B872" s="15"/>
    </row>
    <row r="873" spans="2:2" ht="12" customHeight="1">
      <c r="B873" s="15"/>
    </row>
    <row r="874" spans="2:2" ht="12" customHeight="1">
      <c r="B874" s="15"/>
    </row>
    <row r="875" spans="2:2" ht="12" customHeight="1">
      <c r="B875" s="15"/>
    </row>
    <row r="876" spans="2:2" ht="12" customHeight="1">
      <c r="B876" s="15"/>
    </row>
    <row r="877" spans="2:2" ht="12" customHeight="1">
      <c r="B877" s="15"/>
    </row>
    <row r="878" spans="2:2" ht="12" customHeight="1">
      <c r="B878" s="15"/>
    </row>
    <row r="879" spans="2:2" ht="12" customHeight="1">
      <c r="B879" s="15"/>
    </row>
    <row r="880" spans="2:2" ht="12" customHeight="1">
      <c r="B880" s="15"/>
    </row>
    <row r="881" spans="2:2" ht="12" customHeight="1">
      <c r="B881" s="15"/>
    </row>
    <row r="882" spans="2:2" ht="12" customHeight="1">
      <c r="B882" s="15"/>
    </row>
    <row r="883" spans="2:2" ht="12" customHeight="1">
      <c r="B883" s="15"/>
    </row>
    <row r="884" spans="2:2" ht="12" customHeight="1">
      <c r="B884" s="15"/>
    </row>
    <row r="885" spans="2:2" ht="12" customHeight="1">
      <c r="B885" s="15"/>
    </row>
    <row r="886" spans="2:2" ht="12" customHeight="1">
      <c r="B886" s="15"/>
    </row>
    <row r="887" spans="2:2" ht="12" customHeight="1">
      <c r="B887" s="15"/>
    </row>
    <row r="888" spans="2:2" ht="12" customHeight="1">
      <c r="B888" s="15"/>
    </row>
    <row r="889" spans="2:2" ht="12" customHeight="1">
      <c r="B889" s="15"/>
    </row>
    <row r="890" spans="2:2" ht="12" customHeight="1">
      <c r="B890" s="15"/>
    </row>
    <row r="891" spans="2:2" ht="12" customHeight="1">
      <c r="B891" s="15"/>
    </row>
    <row r="892" spans="2:2" ht="12" customHeight="1">
      <c r="B892" s="15"/>
    </row>
    <row r="893" spans="2:2" ht="12" customHeight="1">
      <c r="B893" s="15"/>
    </row>
    <row r="894" spans="2:2" ht="12" customHeight="1">
      <c r="B894" s="15"/>
    </row>
    <row r="895" spans="2:2" ht="12" customHeight="1">
      <c r="B895" s="15"/>
    </row>
    <row r="896" spans="2:2" ht="12" customHeight="1">
      <c r="B896" s="15"/>
    </row>
    <row r="897" spans="2:2" ht="12" customHeight="1">
      <c r="B897" s="15"/>
    </row>
    <row r="898" spans="2:2" ht="12" customHeight="1">
      <c r="B898" s="15"/>
    </row>
    <row r="899" spans="2:2" ht="12" customHeight="1">
      <c r="B899" s="15"/>
    </row>
    <row r="900" spans="2:2" ht="12" customHeight="1">
      <c r="B900" s="15"/>
    </row>
    <row r="901" spans="2:2" ht="12" customHeight="1">
      <c r="B901" s="15"/>
    </row>
    <row r="902" spans="2:2" ht="12" customHeight="1">
      <c r="B902" s="15"/>
    </row>
    <row r="903" spans="2:2" ht="12" customHeight="1">
      <c r="B903" s="15"/>
    </row>
    <row r="904" spans="2:2" ht="12" customHeight="1">
      <c r="B904" s="15"/>
    </row>
    <row r="905" spans="2:2" ht="12" customHeight="1">
      <c r="B905" s="15"/>
    </row>
    <row r="906" spans="2:2" ht="12" customHeight="1">
      <c r="B906" s="15"/>
    </row>
    <row r="907" spans="2:2" ht="12" customHeight="1">
      <c r="B907" s="15"/>
    </row>
    <row r="908" spans="2:2" ht="12" customHeight="1">
      <c r="B908" s="15"/>
    </row>
    <row r="909" spans="2:2" ht="12" customHeight="1">
      <c r="B909" s="15"/>
    </row>
    <row r="910" spans="2:2" ht="12" customHeight="1">
      <c r="B910" s="15"/>
    </row>
    <row r="911" spans="2:2" ht="12" customHeight="1">
      <c r="B911" s="15"/>
    </row>
    <row r="912" spans="2:2" ht="12" customHeight="1">
      <c r="B912" s="15"/>
    </row>
    <row r="913" spans="2:2" ht="12" customHeight="1">
      <c r="B913" s="15"/>
    </row>
    <row r="914" spans="2:2" ht="12" customHeight="1">
      <c r="B914" s="15"/>
    </row>
    <row r="915" spans="2:2" ht="12" customHeight="1">
      <c r="B915" s="15"/>
    </row>
    <row r="916" spans="2:2" ht="12" customHeight="1">
      <c r="B916" s="15"/>
    </row>
    <row r="917" spans="2:2" ht="12" customHeight="1">
      <c r="B917" s="15"/>
    </row>
    <row r="918" spans="2:2" ht="12" customHeight="1">
      <c r="B918" s="15"/>
    </row>
    <row r="919" spans="2:2" ht="12" customHeight="1">
      <c r="B919" s="15"/>
    </row>
    <row r="920" spans="2:2" ht="12" customHeight="1">
      <c r="B920" s="15"/>
    </row>
    <row r="921" spans="2:2" ht="12" customHeight="1">
      <c r="B921" s="15"/>
    </row>
    <row r="922" spans="2:2" ht="12" customHeight="1">
      <c r="B922" s="15"/>
    </row>
    <row r="923" spans="2:2" ht="12" customHeight="1">
      <c r="B923" s="15"/>
    </row>
    <row r="924" spans="2:2" ht="12" customHeight="1">
      <c r="B924" s="15"/>
    </row>
    <row r="925" spans="2:2" ht="12" customHeight="1">
      <c r="B925" s="15"/>
    </row>
    <row r="926" spans="2:2" ht="12" customHeight="1">
      <c r="B926" s="15"/>
    </row>
    <row r="927" spans="2:2" ht="12" customHeight="1">
      <c r="B927" s="15"/>
    </row>
    <row r="928" spans="2:2" ht="12" customHeight="1">
      <c r="B928" s="15"/>
    </row>
    <row r="929" spans="2:2" ht="12" customHeight="1">
      <c r="B929" s="15"/>
    </row>
    <row r="930" spans="2:2" ht="12" customHeight="1">
      <c r="B930" s="15"/>
    </row>
    <row r="931" spans="2:2" ht="12" customHeight="1">
      <c r="B931" s="15"/>
    </row>
    <row r="932" spans="2:2" ht="12" customHeight="1">
      <c r="B932" s="15"/>
    </row>
    <row r="933" spans="2:2" ht="12" customHeight="1">
      <c r="B933" s="15"/>
    </row>
    <row r="934" spans="2:2" ht="12" customHeight="1">
      <c r="B934" s="15"/>
    </row>
    <row r="935" spans="2:2" ht="12" customHeight="1">
      <c r="B935" s="15"/>
    </row>
    <row r="936" spans="2:2" ht="12" customHeight="1">
      <c r="B936" s="15"/>
    </row>
    <row r="937" spans="2:2" ht="12" customHeight="1">
      <c r="B937" s="15"/>
    </row>
    <row r="938" spans="2:2" ht="12" customHeight="1">
      <c r="B938" s="15"/>
    </row>
    <row r="939" spans="2:2" ht="12" customHeight="1">
      <c r="B939" s="15"/>
    </row>
    <row r="940" spans="2:2" ht="12" customHeight="1">
      <c r="B940" s="15"/>
    </row>
    <row r="941" spans="2:2" ht="12" customHeight="1">
      <c r="B941" s="15"/>
    </row>
    <row r="942" spans="2:2" ht="12" customHeight="1">
      <c r="B942" s="15"/>
    </row>
    <row r="943" spans="2:2" ht="12" customHeight="1">
      <c r="B943" s="15"/>
    </row>
    <row r="944" spans="2:2" ht="12" customHeight="1">
      <c r="B944" s="15"/>
    </row>
    <row r="945" spans="2:2" ht="12" customHeight="1">
      <c r="B945" s="15"/>
    </row>
    <row r="946" spans="2:2" ht="12" customHeight="1">
      <c r="B946" s="15"/>
    </row>
    <row r="947" spans="2:2" ht="12" customHeight="1">
      <c r="B947" s="15"/>
    </row>
    <row r="948" spans="2:2" ht="12" customHeight="1">
      <c r="B948" s="15"/>
    </row>
    <row r="949" spans="2:2" ht="12" customHeight="1">
      <c r="B949" s="15"/>
    </row>
    <row r="950" spans="2:2" ht="12" customHeight="1">
      <c r="B950" s="15"/>
    </row>
    <row r="951" spans="2:2" ht="12" customHeight="1">
      <c r="B951" s="15"/>
    </row>
    <row r="952" spans="2:2" ht="12" customHeight="1">
      <c r="B952" s="15"/>
    </row>
    <row r="953" spans="2:2" ht="12" customHeight="1">
      <c r="B953" s="15"/>
    </row>
    <row r="954" spans="2:2" ht="12" customHeight="1">
      <c r="B954" s="15"/>
    </row>
    <row r="955" spans="2:2" ht="12" customHeight="1">
      <c r="B955" s="15"/>
    </row>
    <row r="956" spans="2:2" ht="12" customHeight="1">
      <c r="B956" s="15"/>
    </row>
    <row r="957" spans="2:2" ht="12" customHeight="1">
      <c r="B957" s="15"/>
    </row>
    <row r="958" spans="2:2" ht="12" customHeight="1">
      <c r="B958" s="15"/>
    </row>
    <row r="959" spans="2:2" ht="12" customHeight="1">
      <c r="B959" s="15"/>
    </row>
    <row r="960" spans="2:2" ht="12" customHeight="1">
      <c r="B960" s="15"/>
    </row>
    <row r="961" spans="2:2" ht="12" customHeight="1">
      <c r="B961" s="15"/>
    </row>
    <row r="962" spans="2:2" ht="12" customHeight="1">
      <c r="B962" s="15"/>
    </row>
    <row r="963" spans="2:2" ht="12" customHeight="1">
      <c r="B963" s="15"/>
    </row>
    <row r="964" spans="2:2" ht="12" customHeight="1">
      <c r="B964" s="15"/>
    </row>
    <row r="965" spans="2:2" ht="12" customHeight="1">
      <c r="B965" s="15"/>
    </row>
    <row r="966" spans="2:2" ht="12" customHeight="1">
      <c r="B966" s="15"/>
    </row>
    <row r="967" spans="2:2" ht="12" customHeight="1">
      <c r="B967" s="15"/>
    </row>
    <row r="968" spans="2:2" ht="12" customHeight="1">
      <c r="B968" s="15"/>
    </row>
    <row r="969" spans="2:2" ht="12" customHeight="1">
      <c r="B969" s="15"/>
    </row>
    <row r="970" spans="2:2" ht="12" customHeight="1">
      <c r="B970" s="15"/>
    </row>
    <row r="971" spans="2:2" ht="12" customHeight="1">
      <c r="B971" s="15"/>
    </row>
    <row r="972" spans="2:2" ht="12" customHeight="1">
      <c r="B972" s="15"/>
    </row>
    <row r="973" spans="2:2" ht="12" customHeight="1">
      <c r="B973" s="15"/>
    </row>
    <row r="974" spans="2:2" ht="12" customHeight="1">
      <c r="B974" s="15"/>
    </row>
    <row r="975" spans="2:2" ht="12" customHeight="1">
      <c r="B975" s="15"/>
    </row>
    <row r="976" spans="2:2" ht="12" customHeight="1">
      <c r="B976" s="15"/>
    </row>
    <row r="977" spans="2:2" ht="12" customHeight="1">
      <c r="B977" s="15"/>
    </row>
    <row r="978" spans="2:2" ht="12" customHeight="1">
      <c r="B978" s="15"/>
    </row>
    <row r="979" spans="2:2" ht="12" customHeight="1">
      <c r="B979" s="15"/>
    </row>
    <row r="980" spans="2:2" ht="12" customHeight="1">
      <c r="B980" s="15"/>
    </row>
    <row r="981" spans="2:2" ht="12" customHeight="1">
      <c r="B981" s="15"/>
    </row>
    <row r="982" spans="2:2" ht="12" customHeight="1">
      <c r="B982" s="15"/>
    </row>
    <row r="983" spans="2:2" ht="12" customHeight="1">
      <c r="B983" s="15"/>
    </row>
    <row r="984" spans="2:2" ht="12" customHeight="1">
      <c r="B984" s="15"/>
    </row>
    <row r="985" spans="2:2" ht="12" customHeight="1">
      <c r="B985" s="15"/>
    </row>
    <row r="986" spans="2:2" ht="12" customHeight="1">
      <c r="B986" s="15"/>
    </row>
    <row r="987" spans="2:2" ht="12" customHeight="1">
      <c r="B987" s="15"/>
    </row>
    <row r="988" spans="2:2" ht="12" customHeight="1">
      <c r="B988" s="15"/>
    </row>
    <row r="989" spans="2:2" ht="12" customHeight="1">
      <c r="B989" s="15"/>
    </row>
    <row r="990" spans="2:2" ht="12" customHeight="1">
      <c r="B990" s="15"/>
    </row>
    <row r="991" spans="2:2" ht="12" customHeight="1">
      <c r="B991" s="15"/>
    </row>
    <row r="992" spans="2:2" ht="12" customHeight="1">
      <c r="B992" s="15"/>
    </row>
    <row r="993" spans="2:2" ht="12" customHeight="1">
      <c r="B993" s="15"/>
    </row>
    <row r="994" spans="2:2" ht="12" customHeight="1">
      <c r="B994" s="15"/>
    </row>
    <row r="995" spans="2:2" ht="12" customHeight="1">
      <c r="B995" s="15"/>
    </row>
    <row r="996" spans="2:2" ht="12" customHeight="1">
      <c r="B996" s="15"/>
    </row>
    <row r="997" spans="2:2" ht="12" customHeight="1">
      <c r="B997" s="15"/>
    </row>
    <row r="998" spans="2:2" ht="12" customHeight="1">
      <c r="B998" s="15"/>
    </row>
    <row r="999" spans="2:2" ht="12" customHeight="1">
      <c r="B999" s="15"/>
    </row>
    <row r="1000" spans="2:2" ht="12" customHeight="1">
      <c r="B1000" s="15"/>
    </row>
    <row r="1001" spans="2:2" ht="12" customHeight="1">
      <c r="B1001" s="15"/>
    </row>
    <row r="1002" spans="2:2" ht="12" customHeight="1">
      <c r="B1002" s="15"/>
    </row>
  </sheetData>
  <mergeCells count="1">
    <mergeCell ref="A92:B92"/>
  </mergeCells>
  <phoneticPr fontId="29" type="noConversion"/>
  <pageMargins left="0.75" right="0.75" top="1" bottom="1" header="0" footer="0"/>
  <pageSetup paperSize="9" orientation="landscape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50"/>
    <pageSetUpPr fitToPage="1"/>
  </sheetPr>
  <dimension ref="A1:D1000"/>
  <sheetViews>
    <sheetView workbookViewId="0">
      <selection activeCell="G18" sqref="G18"/>
    </sheetView>
  </sheetViews>
  <sheetFormatPr defaultColWidth="14.5" defaultRowHeight="15" customHeight="1"/>
  <cols>
    <col min="1" max="1" width="30.5" customWidth="1"/>
    <col min="2" max="3" width="18.5" customWidth="1"/>
    <col min="4" max="4" width="31.875" customWidth="1"/>
    <col min="5" max="26" width="10.875" customWidth="1"/>
  </cols>
  <sheetData>
    <row r="1" spans="1:4" s="93" customFormat="1" ht="20.100000000000001" customHeight="1">
      <c r="A1" s="173" t="s">
        <v>199</v>
      </c>
      <c r="B1" s="174"/>
      <c r="C1" s="174"/>
      <c r="D1" s="175"/>
    </row>
    <row r="2" spans="1:4" ht="12" customHeight="1">
      <c r="A2" s="6"/>
      <c r="B2" s="4"/>
      <c r="C2" s="4"/>
      <c r="D2" s="4"/>
    </row>
    <row r="3" spans="1:4" ht="12" customHeight="1">
      <c r="A3" s="6"/>
      <c r="B3" s="6"/>
      <c r="C3" s="4"/>
      <c r="D3" s="4"/>
    </row>
    <row r="4" spans="1:4" ht="12" customHeight="1">
      <c r="A4" s="15" t="s">
        <v>156</v>
      </c>
      <c r="B4" s="155" t="s">
        <v>200</v>
      </c>
      <c r="C4" s="155" t="s">
        <v>201</v>
      </c>
      <c r="D4" s="155" t="s">
        <v>202</v>
      </c>
    </row>
    <row r="5" spans="1:4" ht="12" customHeight="1">
      <c r="A5" s="6" t="s">
        <v>160</v>
      </c>
      <c r="B5" s="69">
        <f>SUMIF(' TOTAAL 2026'!$C$3:$G$3,"zakelijke leiding",' TOTAAL 2026'!$C5:$G5)</f>
        <v>0</v>
      </c>
      <c r="C5" s="69">
        <f>SUMIF(' TOTAAL 2026'!$C$3:$G$3,"technische leiding",' TOTAAL 2026'!$C5:$G5)</f>
        <v>0</v>
      </c>
      <c r="D5" s="69">
        <f>SUMIF(' TOTAAL 2026'!$C$3:$G$3,"podiumtechnici",' TOTAAL 2026'!$C5:$G5)</f>
        <v>0</v>
      </c>
    </row>
    <row r="6" spans="1:4" ht="12" customHeight="1">
      <c r="A6" s="6" t="s">
        <v>161</v>
      </c>
      <c r="B6" s="69">
        <f>SUMIF(' TOTAAL 2026'!$C$3:$G$3,"zakelijke leiding",' TOTAAL 2026'!$C6:$G6)</f>
        <v>0</v>
      </c>
      <c r="C6" s="69">
        <f>SUMIF(' TOTAAL 2026'!$C$3:$G$3,"technische leiding",' TOTAAL 2026'!$C6:$G6)</f>
        <v>0</v>
      </c>
      <c r="D6" s="69">
        <f>SUMIF(' TOTAAL 2026'!$C$3:$G$3,"podiumtechnici",' TOTAAL 2026'!$C6:$G6)</f>
        <v>0</v>
      </c>
    </row>
    <row r="7" spans="1:4" ht="12" customHeight="1">
      <c r="A7" s="6" t="s">
        <v>162</v>
      </c>
      <c r="B7" s="69">
        <f>SUMIF(' TOTAAL 2026'!$C$3:$G$3,"zakelijke leiding",' TOTAAL 2026'!$C7:$G7)</f>
        <v>0</v>
      </c>
      <c r="C7" s="69">
        <f>SUMIF(' TOTAAL 2026'!$C$3:$G$3,"technische leiding",' TOTAAL 2026'!$C7:$G7)</f>
        <v>0</v>
      </c>
      <c r="D7" s="69">
        <f>SUMIF(' TOTAAL 2026'!$C$3:$G$3,"podiumtechnici",' TOTAAL 2026'!$C7:$G7)</f>
        <v>0</v>
      </c>
    </row>
    <row r="8" spans="1:4" ht="12" customHeight="1">
      <c r="A8" s="6" t="s">
        <v>163</v>
      </c>
      <c r="B8" s="69">
        <f>SUMIF(' TOTAAL 2026'!$C$3:$G$3,"zakelijke leiding",' TOTAAL 2026'!$C8:$G8)</f>
        <v>0</v>
      </c>
      <c r="C8" s="69">
        <f>SUMIF(' TOTAAL 2026'!$C$3:$G$3,"technische leiding",' TOTAAL 2026'!$C8:$G8)</f>
        <v>0</v>
      </c>
      <c r="D8" s="69">
        <f>SUMIF(' TOTAAL 2026'!$C$3:$G$3,"podiumtechnici",' TOTAAL 2026'!$C8:$G8)</f>
        <v>0</v>
      </c>
    </row>
    <row r="9" spans="1:4" ht="12" customHeight="1">
      <c r="A9" s="6" t="s">
        <v>164</v>
      </c>
      <c r="B9" s="69">
        <f>SUMIF(' TOTAAL 2026'!$C$3:$G$3,"zakelijke leiding",' TOTAAL 2026'!$C9:$G9)</f>
        <v>0</v>
      </c>
      <c r="C9" s="69">
        <f>SUMIF(' TOTAAL 2026'!$C$3:$G$3,"technische leiding",' TOTAAL 2026'!$C9:$G9)</f>
        <v>0</v>
      </c>
      <c r="D9" s="69">
        <f>SUMIF(' TOTAAL 2026'!$C$3:$G$3,"podiumtechnici",' TOTAAL 2026'!$C9:$G9)</f>
        <v>0</v>
      </c>
    </row>
    <row r="10" spans="1:4" ht="12" customHeight="1">
      <c r="A10" s="6"/>
      <c r="B10" s="74">
        <f t="shared" ref="B10:D10" si="0">SUM(B5:B9)</f>
        <v>0</v>
      </c>
      <c r="C10" s="74">
        <f t="shared" si="0"/>
        <v>0</v>
      </c>
      <c r="D10" s="74">
        <f t="shared" si="0"/>
        <v>0</v>
      </c>
    </row>
    <row r="11" spans="1:4" ht="12" customHeight="1">
      <c r="A11" s="146" t="s">
        <v>106</v>
      </c>
      <c r="B11" s="147">
        <f>SUMIF(' TOTAAL 2026'!$C$3:$G$3,"zakelijke leiding",' TOTAAL 2026'!$C11:$G11)</f>
        <v>0</v>
      </c>
      <c r="C11" s="148">
        <f>SUMIF(' TOTAAL 2026'!$C$3:$G$3,"technische leiding",' TOTAAL 2026'!$C11:$G11)</f>
        <v>0</v>
      </c>
      <c r="D11" s="149">
        <f>SUMIF(' TOTAAL 2026'!$C$3:$G$3,"podiumtechnici",' TOTAAL 2026'!$C11:$G11)</f>
        <v>0</v>
      </c>
    </row>
    <row r="12" spans="1:4" ht="12" customHeight="1">
      <c r="A12" s="6"/>
      <c r="B12" s="6"/>
      <c r="C12" s="6"/>
      <c r="D12" s="6"/>
    </row>
    <row r="13" spans="1:4" ht="12" customHeight="1">
      <c r="A13" s="6"/>
      <c r="B13" s="6"/>
      <c r="C13" s="4"/>
      <c r="D13" s="4"/>
    </row>
    <row r="14" spans="1:4" ht="12" customHeight="1">
      <c r="A14" s="15" t="s">
        <v>203</v>
      </c>
      <c r="B14" s="155" t="s">
        <v>204</v>
      </c>
      <c r="C14" s="155" t="s">
        <v>205</v>
      </c>
      <c r="D14" s="155" t="s">
        <v>206</v>
      </c>
    </row>
    <row r="15" spans="1:4" ht="12" customHeight="1">
      <c r="A15" s="6" t="s">
        <v>160</v>
      </c>
      <c r="B15" s="69">
        <f>SUMIF(' TOTAAL 2026'!$C$15:$G$15,"atelier",' TOTAAL 2026'!$C17:$G17)</f>
        <v>0</v>
      </c>
      <c r="C15" s="69">
        <f>SUMIF(' TOTAAL 2026'!$C$15:$G$15,"productieleider",' TOTAAL 2026'!$C17:$G17)</f>
        <v>0</v>
      </c>
      <c r="D15" s="69">
        <f>SUMIF(' TOTAAL 2026'!$C$15:$G$15,"preventieadviseur",' TOTAAL 2026'!$C17:$G17)</f>
        <v>0</v>
      </c>
    </row>
    <row r="16" spans="1:4" ht="12" customHeight="1">
      <c r="A16" s="6" t="s">
        <v>161</v>
      </c>
      <c r="B16" s="69">
        <f>SUMIF(' TOTAAL 2026'!$C$15:$G$15,"atelier",' TOTAAL 2026'!$C18:$G18)</f>
        <v>0</v>
      </c>
      <c r="C16" s="69">
        <f>SUMIF(' TOTAAL 2026'!$C$15:$G$15,"productieleider",' TOTAAL 2026'!$C18:$G18)</f>
        <v>0</v>
      </c>
      <c r="D16" s="69">
        <f>SUMIF(' TOTAAL 2026'!$C$15:$G$15,"preventieadviseur",' TOTAAL 2026'!$C18:$G18)</f>
        <v>0</v>
      </c>
    </row>
    <row r="17" spans="1:4" ht="12" customHeight="1">
      <c r="A17" s="6" t="s">
        <v>162</v>
      </c>
      <c r="B17" s="69">
        <f>SUMIF(' TOTAAL 2026'!$C$15:$G$15,"atelier",' TOTAAL 2026'!$C19:$G19)</f>
        <v>0</v>
      </c>
      <c r="C17" s="69">
        <f>SUMIF(' TOTAAL 2026'!$C$15:$G$15,"productieleider",' TOTAAL 2026'!$C19:$G19)</f>
        <v>0</v>
      </c>
      <c r="D17" s="69">
        <f>SUMIF(' TOTAAL 2026'!$C$15:$G$15,"preventieadviseur",' TOTAAL 2026'!$C19:$G19)</f>
        <v>0</v>
      </c>
    </row>
    <row r="18" spans="1:4" ht="12" customHeight="1">
      <c r="A18" s="6" t="s">
        <v>163</v>
      </c>
      <c r="B18" s="69">
        <f>SUMIF(' TOTAAL 2026'!$C$15:$G$15,"atelier",' TOTAAL 2026'!$C20:$G20)</f>
        <v>0</v>
      </c>
      <c r="C18" s="69">
        <f>SUMIF(' TOTAAL 2026'!$C$15:$G$15,"productieleider",' TOTAAL 2026'!$C20:$G20)</f>
        <v>0</v>
      </c>
      <c r="D18" s="69">
        <f>SUMIF(' TOTAAL 2026'!$C$15:$G$15,"preventieadviseur",' TOTAAL 2026'!$C20:$G20)</f>
        <v>0</v>
      </c>
    </row>
    <row r="19" spans="1:4" ht="12" customHeight="1">
      <c r="A19" s="6" t="s">
        <v>164</v>
      </c>
      <c r="B19" s="69">
        <f>SUMIF(' TOTAAL 2026'!$C$15:$G$15,"atelier",' TOTAAL 2026'!$C21:$G21)</f>
        <v>0</v>
      </c>
      <c r="C19" s="69">
        <f>SUMIF(' TOTAAL 2026'!$C$15:$G$15,"productieleider",' TOTAAL 2026'!$C21:$G21)</f>
        <v>0</v>
      </c>
      <c r="D19" s="69">
        <f>SUMIF(' TOTAAL 2026'!$C$15:$G$15,"preventieadviseur",' TOTAAL 2026'!$C21:$G21)</f>
        <v>0</v>
      </c>
    </row>
    <row r="20" spans="1:4" ht="12" customHeight="1">
      <c r="A20" s="6"/>
      <c r="B20" s="74">
        <f t="shared" ref="B20:D20" si="1">SUM(B15:B19)</f>
        <v>0</v>
      </c>
      <c r="C20" s="74">
        <f t="shared" si="1"/>
        <v>0</v>
      </c>
      <c r="D20" s="74">
        <f t="shared" si="1"/>
        <v>0</v>
      </c>
    </row>
    <row r="21" spans="1:4" ht="12" customHeight="1">
      <c r="A21" s="81" t="s">
        <v>106</v>
      </c>
      <c r="B21" s="147">
        <f>SUMIF(' TOTAAL 2026'!$C15:$G15,"atelier",' TOTAAL 2026'!$C23:$G23)</f>
        <v>0</v>
      </c>
      <c r="C21" s="148">
        <f>SUMIF(' TOTAAL 2026'!$C$15:$G$15,"productieleider",' TOTAAL 2026'!$C23:$G23)</f>
        <v>0</v>
      </c>
      <c r="D21" s="149">
        <f>SUMIF(' TOTAAL 2026'!$C$15:$G$15,"preventieadviseur",' TOTAAL 2026'!$C23:$G23)</f>
        <v>0</v>
      </c>
    </row>
    <row r="22" spans="1:4" ht="12" customHeight="1">
      <c r="A22" s="6"/>
      <c r="B22" s="73"/>
      <c r="C22" s="73"/>
      <c r="D22" s="73"/>
    </row>
    <row r="23" spans="1:4" ht="12" customHeight="1">
      <c r="A23" s="6"/>
      <c r="B23" s="6"/>
      <c r="C23" s="73"/>
      <c r="D23" s="73"/>
    </row>
    <row r="24" spans="1:4" ht="12" customHeight="1">
      <c r="A24" s="15" t="s">
        <v>167</v>
      </c>
      <c r="B24" s="155" t="s">
        <v>207</v>
      </c>
      <c r="C24" s="155" t="s">
        <v>208</v>
      </c>
      <c r="D24" s="155" t="s">
        <v>209</v>
      </c>
    </row>
    <row r="25" spans="1:4" ht="12" customHeight="1">
      <c r="A25" s="6" t="s">
        <v>160</v>
      </c>
      <c r="B25" s="69">
        <f>SUMIF(' TOTAAL 2026'!$C$27:$G$27,"artiest",' TOTAAL 2026'!$C29:$G29)</f>
        <v>0</v>
      </c>
      <c r="C25" s="69">
        <f>SUMIF(' TOTAAL 2026'!$C$27:$G$27,"dramaturg",' TOTAAL 2026'!$C29:$G29)</f>
        <v>0</v>
      </c>
      <c r="D25" s="69">
        <f>SUMIF(' TOTAAL 2026'!$C$27:$G$27,"programmator",' TOTAAL 2026'!$C29:$G29)</f>
        <v>0</v>
      </c>
    </row>
    <row r="26" spans="1:4" ht="12" customHeight="1">
      <c r="A26" s="6" t="s">
        <v>161</v>
      </c>
      <c r="B26" s="69">
        <f>SUMIF(' TOTAAL 2026'!$C$27:$G$27,"artiest",' TOTAAL 2026'!$C30:$G30)</f>
        <v>0</v>
      </c>
      <c r="C26" s="69">
        <f>SUMIF(' TOTAAL 2026'!$C$27:$G$27,"dramaturg",' TOTAAL 2026'!$C30:$G30)</f>
        <v>0</v>
      </c>
      <c r="D26" s="69">
        <f>SUMIF(' TOTAAL 2026'!$C$27:$G$27,"programmator",' TOTAAL 2026'!$C30:$G30)</f>
        <v>0</v>
      </c>
    </row>
    <row r="27" spans="1:4" ht="12" customHeight="1">
      <c r="A27" s="6" t="s">
        <v>162</v>
      </c>
      <c r="B27" s="69">
        <f>SUMIF(' TOTAAL 2026'!$C$27:$G$27,"artiest",' TOTAAL 2026'!$C31:$G31)</f>
        <v>0</v>
      </c>
      <c r="C27" s="69">
        <f>SUMIF(' TOTAAL 2026'!$C$27:$G$27,"dramaturg",' TOTAAL 2026'!$C31:$G31)</f>
        <v>0</v>
      </c>
      <c r="D27" s="69">
        <f>SUMIF(' TOTAAL 2026'!$C$27:$G$27,"programmator",' TOTAAL 2026'!$C31:$G31)</f>
        <v>0</v>
      </c>
    </row>
    <row r="28" spans="1:4" ht="12" customHeight="1">
      <c r="A28" s="6" t="s">
        <v>163</v>
      </c>
      <c r="B28" s="69">
        <f>SUMIF(' TOTAAL 2026'!$C$27:$G$27,"artiest",' TOTAAL 2026'!$C32:$G32)</f>
        <v>0</v>
      </c>
      <c r="C28" s="69">
        <f>SUMIF(' TOTAAL 2026'!$C$27:$G$27,"dramaturg",' TOTAAL 2026'!$C32:$G32)</f>
        <v>0</v>
      </c>
      <c r="D28" s="69">
        <f>SUMIF(' TOTAAL 2026'!$C$27:$G$27,"programmator",' TOTAAL 2026'!$C32:$G32)</f>
        <v>0</v>
      </c>
    </row>
    <row r="29" spans="1:4" ht="12" customHeight="1">
      <c r="A29" s="6" t="s">
        <v>164</v>
      </c>
      <c r="B29" s="69">
        <f>SUMIF(' TOTAAL 2026'!$C$27:$G$27,"artiest",' TOTAAL 2026'!$C33:$G33)</f>
        <v>0</v>
      </c>
      <c r="C29" s="69">
        <f>SUMIF(' TOTAAL 2026'!$C$27:$G$27,"dramaturg",' TOTAAL 2026'!$C33:$G33)</f>
        <v>0</v>
      </c>
      <c r="D29" s="69">
        <f>SUMIF(' TOTAAL 2026'!$C$27:$G$27,"programmator",' TOTAAL 2026'!$C33:$G33)</f>
        <v>0</v>
      </c>
    </row>
    <row r="30" spans="1:4" ht="12" customHeight="1">
      <c r="A30" s="6"/>
      <c r="B30" s="74">
        <f t="shared" ref="B30:D30" si="2">SUM(B25:B29)</f>
        <v>0</v>
      </c>
      <c r="C30" s="74">
        <f t="shared" si="2"/>
        <v>0</v>
      </c>
      <c r="D30" s="74">
        <f t="shared" si="2"/>
        <v>0</v>
      </c>
    </row>
    <row r="31" spans="1:4" ht="12" customHeight="1">
      <c r="A31" s="146" t="s">
        <v>106</v>
      </c>
      <c r="B31" s="147">
        <f>SUMIF(' TOTAAL 2026'!$C$27:$G$27,"artiest",' TOTAAL 2026'!$C35:$G35)</f>
        <v>0</v>
      </c>
      <c r="C31" s="148">
        <f>SUMIF(' TOTAAL 2026'!$C$27:$G$27,"dramaturg",' TOTAAL 2026'!$C35:$G35)</f>
        <v>0</v>
      </c>
      <c r="D31" s="149">
        <f>SUMIF(' TOTAAL 2026'!$C$27:$G$27,"programmator",' TOTAAL 2026'!$C35:$G35)</f>
        <v>0</v>
      </c>
    </row>
    <row r="32" spans="1:4" ht="12" customHeight="1">
      <c r="A32" s="6"/>
      <c r="B32" s="6"/>
      <c r="C32" s="6"/>
      <c r="D32" s="6"/>
    </row>
    <row r="33" spans="1:4" ht="12" customHeight="1">
      <c r="A33" s="6"/>
      <c r="B33" s="6"/>
      <c r="C33" s="4"/>
      <c r="D33" s="4"/>
    </row>
    <row r="34" spans="1:4" ht="12" customHeight="1">
      <c r="A34" s="15" t="s">
        <v>168</v>
      </c>
      <c r="B34" s="155" t="s">
        <v>207</v>
      </c>
      <c r="C34" s="155" t="s">
        <v>210</v>
      </c>
      <c r="D34" s="155" t="s">
        <v>209</v>
      </c>
    </row>
    <row r="35" spans="1:4" ht="12" customHeight="1">
      <c r="A35" s="6" t="s">
        <v>160</v>
      </c>
      <c r="B35" s="69">
        <f>SUMIF(' TOTAAL 2026'!$C$39:$G$39,"artiest",' TOTAAL 2026'!$C41:$G41)</f>
        <v>0</v>
      </c>
      <c r="C35" s="69">
        <f>SUMIF(' TOTAAL 2026'!$C$39:$G$39,"auteur/componist",' TOTAAL 2026'!$C41:$G41)</f>
        <v>0</v>
      </c>
      <c r="D35" s="69">
        <f>SUMIF(' TOTAAL 2026'!$C$39:$G$39,"programmator",' TOTAAL 2026'!$C41:$G41)</f>
        <v>0</v>
      </c>
    </row>
    <row r="36" spans="1:4" ht="12" customHeight="1">
      <c r="A36" s="6" t="s">
        <v>161</v>
      </c>
      <c r="B36" s="69">
        <f>SUMIF(' TOTAAL 2026'!$C$39:$G$39,"artiest",' TOTAAL 2026'!$C42:$G42)</f>
        <v>0</v>
      </c>
      <c r="C36" s="69">
        <f>SUMIF(' TOTAAL 2026'!$C$39:$G$39,"auteur/componist",' TOTAAL 2026'!$C42:$G42)</f>
        <v>0</v>
      </c>
      <c r="D36" s="69">
        <f>SUMIF(' TOTAAL 2026'!$C$39:$G$39,"programmator",' TOTAAL 2026'!$C42:$G42)</f>
        <v>0</v>
      </c>
    </row>
    <row r="37" spans="1:4" ht="12" customHeight="1">
      <c r="A37" s="6" t="s">
        <v>162</v>
      </c>
      <c r="B37" s="69">
        <f>SUMIF(' TOTAAL 2026'!$C$39:$G$39,"artiest",' TOTAAL 2026'!$C43:$G43)</f>
        <v>0</v>
      </c>
      <c r="C37" s="69">
        <f>SUMIF(' TOTAAL 2026'!$C$39:$G$39,"auteur/componist",' TOTAAL 2026'!$C43:$G43)</f>
        <v>0</v>
      </c>
      <c r="D37" s="69">
        <f>SUMIF(' TOTAAL 2026'!$C$39:$G$39,"programmator",' TOTAAL 2026'!$C43:$G43)</f>
        <v>0</v>
      </c>
    </row>
    <row r="38" spans="1:4" ht="12" customHeight="1">
      <c r="A38" s="6" t="s">
        <v>163</v>
      </c>
      <c r="B38" s="69">
        <f>SUMIF(' TOTAAL 2026'!$C$39:$G$39,"artiest",' TOTAAL 2026'!$C44:$G44)</f>
        <v>0</v>
      </c>
      <c r="C38" s="69">
        <f>SUMIF(' TOTAAL 2026'!$C$39:$G$39,"auteur/componist",' TOTAAL 2026'!$C44:$G44)</f>
        <v>0</v>
      </c>
      <c r="D38" s="69">
        <f>SUMIF(' TOTAAL 2026'!$C$39:$G$39,"programmator",' TOTAAL 2026'!$C44:$G44)</f>
        <v>0</v>
      </c>
    </row>
    <row r="39" spans="1:4" ht="12" customHeight="1">
      <c r="A39" s="6" t="s">
        <v>164</v>
      </c>
      <c r="B39" s="69">
        <f>SUMIF(' TOTAAL 2026'!$C$39:$G$39,"artiest",' TOTAAL 2026'!$C45:$G45)</f>
        <v>0</v>
      </c>
      <c r="C39" s="69">
        <f>SUMIF(' TOTAAL 2026'!$C$39:$G$39,"auteur/componist",' TOTAAL 2026'!$C45:$G45)</f>
        <v>0</v>
      </c>
      <c r="D39" s="69">
        <f>SUMIF(' TOTAAL 2026'!$C$39:$G$39,"programmator",' TOTAAL 2026'!$C45:$G45)</f>
        <v>0</v>
      </c>
    </row>
    <row r="40" spans="1:4" ht="12" customHeight="1">
      <c r="A40" s="6"/>
      <c r="B40" s="74">
        <f t="shared" ref="B40:D40" si="3">SUM(B35:B39)</f>
        <v>0</v>
      </c>
      <c r="C40" s="74">
        <f t="shared" si="3"/>
        <v>0</v>
      </c>
      <c r="D40" s="74">
        <f t="shared" si="3"/>
        <v>0</v>
      </c>
    </row>
    <row r="41" spans="1:4" ht="12" customHeight="1">
      <c r="A41" s="146" t="s">
        <v>106</v>
      </c>
      <c r="B41" s="147">
        <f>SUMIF(' TOTAAL 2026'!$C$39:$G$39,"artiest",' TOTAAL 2026'!$C47:$G47)</f>
        <v>0</v>
      </c>
      <c r="C41" s="148">
        <f>SUMIF(' TOTAAL 2026'!$C$39:$G$39,"auteur/componist",' TOTAAL 2026'!$C47:$G47)</f>
        <v>0</v>
      </c>
      <c r="D41" s="149">
        <f>SUMIF(' TOTAAL 2026'!$C$39:$G$39,"programmator",' TOTAAL 2026'!$C47:$G47)</f>
        <v>0</v>
      </c>
    </row>
    <row r="42" spans="1:4" ht="12" customHeight="1">
      <c r="A42" s="6"/>
      <c r="B42" s="73"/>
      <c r="C42" s="73"/>
      <c r="D42" s="73"/>
    </row>
    <row r="43" spans="1:4" ht="12" customHeight="1">
      <c r="A43" s="6"/>
      <c r="B43" s="6"/>
      <c r="C43" s="4"/>
      <c r="D43" s="4"/>
    </row>
    <row r="44" spans="1:4" ht="12" customHeight="1">
      <c r="A44" s="15" t="s">
        <v>169</v>
      </c>
      <c r="B44" s="155" t="s">
        <v>210</v>
      </c>
      <c r="C44" s="155" t="s">
        <v>207</v>
      </c>
      <c r="D44" s="155" t="s">
        <v>211</v>
      </c>
    </row>
    <row r="45" spans="1:4" ht="12" customHeight="1">
      <c r="A45" s="6" t="s">
        <v>160</v>
      </c>
      <c r="B45" s="69">
        <f>SUMIF(' TOTAAL 2026'!$C51:$G51,"auteur/componist",' TOTAAL 2026'!$C53:$G53)</f>
        <v>0</v>
      </c>
      <c r="C45" s="69">
        <f>SUMIF(' TOTAAL 2026'!$C51:$G51,"artiest",' TOTAAL 2026'!$C53:$G53)</f>
        <v>0</v>
      </c>
      <c r="D45" s="69">
        <f>SUMIF(' TOTAAL 2026'!$C51:$G51,"regisseur/choreograaf/dirigent",' TOTAAL 2026'!$C53:$G53)</f>
        <v>0</v>
      </c>
    </row>
    <row r="46" spans="1:4" ht="12" customHeight="1">
      <c r="A46" s="6" t="s">
        <v>161</v>
      </c>
      <c r="B46" s="69">
        <f>SUMIF(' TOTAAL 2026'!$C52:$G52,"auteur/componist",' TOTAAL 2026'!$C54:$G54)</f>
        <v>0</v>
      </c>
      <c r="C46" s="69">
        <f>SUMIF(' TOTAAL 2026'!$C51:$G51,"artiest",' TOTAAL 2026'!$C54:$G54)</f>
        <v>0</v>
      </c>
      <c r="D46" s="69">
        <f>SUMIF(' TOTAAL 2026'!$C52:$G52,"regisseur/choreograaf/dirigent",' TOTAAL 2026'!$C54:$G54)</f>
        <v>0</v>
      </c>
    </row>
    <row r="47" spans="1:4" ht="12" customHeight="1">
      <c r="A47" s="6"/>
      <c r="B47" s="74">
        <f t="shared" ref="B47:D47" si="4">SUM(B45:B46)</f>
        <v>0</v>
      </c>
      <c r="C47" s="74">
        <f t="shared" si="4"/>
        <v>0</v>
      </c>
      <c r="D47" s="74">
        <f t="shared" si="4"/>
        <v>0</v>
      </c>
    </row>
    <row r="48" spans="1:4" ht="12" customHeight="1">
      <c r="A48" s="146" t="s">
        <v>106</v>
      </c>
      <c r="B48" s="147">
        <f>SUMIF(' TOTAAL 2026'!$C51:$G51,"auteur/componist",' TOTAAL 2026'!$C56:$G56)</f>
        <v>0</v>
      </c>
      <c r="C48" s="148">
        <f>SUMIF(' TOTAAL 2026'!$C51:$G51,"artiest",' TOTAAL 2026'!$C56:$G56)</f>
        <v>0</v>
      </c>
      <c r="D48" s="149">
        <f>SUMIF(' TOTAAL 2026'!$C51:$G51,"regisseur/choreograaf/dirigent",' TOTAAL 2026'!$C56:$G56)</f>
        <v>0</v>
      </c>
    </row>
    <row r="49" spans="1:4" ht="12" customHeight="1">
      <c r="A49" s="6"/>
      <c r="B49" s="73"/>
      <c r="C49" s="73"/>
      <c r="D49" s="73"/>
    </row>
    <row r="50" spans="1:4" ht="12" customHeight="1">
      <c r="A50" s="6"/>
      <c r="B50" s="6"/>
      <c r="C50" s="4"/>
      <c r="D50" s="4"/>
    </row>
    <row r="51" spans="1:4" ht="12" customHeight="1">
      <c r="A51" s="15" t="s">
        <v>170</v>
      </c>
      <c r="B51" s="155" t="s">
        <v>210</v>
      </c>
      <c r="C51" s="155" t="s">
        <v>207</v>
      </c>
      <c r="D51" s="155" t="s">
        <v>211</v>
      </c>
    </row>
    <row r="52" spans="1:4" ht="12" customHeight="1">
      <c r="A52" s="6" t="s">
        <v>160</v>
      </c>
      <c r="B52" s="69">
        <f>SUMIF(' TOTAAL 2026'!$C$60:$G$60,"auteur/componist",' TOTAAL 2026'!$C62:$G62)</f>
        <v>0</v>
      </c>
      <c r="C52" s="69">
        <f>SUMIF(' TOTAAL 2026'!$C$60:$G$60,"artiest",' TOTAAL 2026'!$C62:$G62)</f>
        <v>0</v>
      </c>
      <c r="D52" s="69">
        <f>SUMIF(' TOTAAL 2026'!$C$60:$G$60,"regisseur/choreograaf/dirigent",' TOTAAL 2026'!$C62:$G62)</f>
        <v>0</v>
      </c>
    </row>
    <row r="53" spans="1:4" ht="12" customHeight="1">
      <c r="A53" s="6" t="s">
        <v>161</v>
      </c>
      <c r="B53" s="69">
        <f>SUMIF(' TOTAAL 2026'!$C$60:$G$60,"auteur/componist",' TOTAAL 2026'!$C63:$G63)</f>
        <v>0</v>
      </c>
      <c r="C53" s="69">
        <f>SUMIF(' TOTAAL 2026'!$C$60:$G$60,"artiest",' TOTAAL 2026'!$C63:$G63)</f>
        <v>0</v>
      </c>
      <c r="D53" s="69">
        <f>SUMIF(' TOTAAL 2026'!$C$60:$G$60,"regisseur/choreograaf/dirigent",' TOTAAL 2026'!$C63:$G63)</f>
        <v>0</v>
      </c>
    </row>
    <row r="54" spans="1:4" ht="12" customHeight="1">
      <c r="A54" s="6" t="s">
        <v>162</v>
      </c>
      <c r="B54" s="69">
        <f>SUMIF(' TOTAAL 2026'!$C$60:$G$60,"auteur/componist",' TOTAAL 2026'!$C64:$G64)</f>
        <v>0</v>
      </c>
      <c r="C54" s="69">
        <f>SUMIF(' TOTAAL 2026'!$C$60:$G$60,"artiest",' TOTAAL 2026'!$C64:$G64)</f>
        <v>0</v>
      </c>
      <c r="D54" s="69">
        <f>SUMIF(' TOTAAL 2026'!$C$60:$G$60,"regisseur/choreograaf/dirigent",' TOTAAL 2026'!$C64:$G64)</f>
        <v>0</v>
      </c>
    </row>
    <row r="55" spans="1:4" ht="12" customHeight="1">
      <c r="A55" s="6" t="s">
        <v>163</v>
      </c>
      <c r="B55" s="69">
        <f>SUMIF(' TOTAAL 2026'!$C$60:$G$60,"auteur/componist",' TOTAAL 2026'!$C65:$G65)</f>
        <v>0</v>
      </c>
      <c r="C55" s="69">
        <f>SUMIF(' TOTAAL 2026'!$C$60:$G$60,"artiest",' TOTAAL 2026'!$C65:$G65)</f>
        <v>0</v>
      </c>
      <c r="D55" s="69">
        <f>SUMIF(' TOTAAL 2026'!$C$60:$G$60,"regisseur/choreograaf/dirigent",' TOTAAL 2026'!$C65:$G65)</f>
        <v>0</v>
      </c>
    </row>
    <row r="56" spans="1:4" ht="12" customHeight="1">
      <c r="A56" s="6" t="s">
        <v>164</v>
      </c>
      <c r="B56" s="69">
        <f>SUMIF(' TOTAAL 2026'!$C$60:$G$60,"auteur/componist",' TOTAAL 2026'!$C66:$G66)</f>
        <v>0</v>
      </c>
      <c r="C56" s="69">
        <f>SUMIF(' TOTAAL 2026'!$C$60:$G$60,"artiest",' TOTAAL 2026'!$C66:$G66)</f>
        <v>0</v>
      </c>
      <c r="D56" s="69">
        <f>SUMIF(' TOTAAL 2026'!$C$60:$G$60,"regisseur/choreograaf/dirigent",' TOTAAL 2026'!$C66:$G66)</f>
        <v>0</v>
      </c>
    </row>
    <row r="57" spans="1:4" ht="12" customHeight="1">
      <c r="A57" s="6"/>
      <c r="B57" s="74">
        <f t="shared" ref="B57:D57" si="5">SUM(B52:B56)</f>
        <v>0</v>
      </c>
      <c r="C57" s="74">
        <f t="shared" si="5"/>
        <v>0</v>
      </c>
      <c r="D57" s="74">
        <f t="shared" si="5"/>
        <v>0</v>
      </c>
    </row>
    <row r="58" spans="1:4" ht="12" customHeight="1">
      <c r="A58" s="146" t="s">
        <v>106</v>
      </c>
      <c r="B58" s="82">
        <f>SUMIF(' TOTAAL 2026'!$C$60:$G$60,"auteur/componist",' TOTAAL 2026'!$C68:$G68)</f>
        <v>0</v>
      </c>
      <c r="C58" s="82">
        <f>SUMIF(' TOTAAL 2026'!$C$60:$G$60,"artiest",' TOTAAL 2026'!$C68:$G68)</f>
        <v>0</v>
      </c>
      <c r="D58" s="82">
        <f>SUMIF(' TOTAAL 2026'!$C$60:$G$60,"regisseur/choreograaf/dirigent",' TOTAAL 2026'!$C68:$G68)</f>
        <v>0</v>
      </c>
    </row>
    <row r="59" spans="1:4" ht="12" customHeight="1">
      <c r="A59" s="6"/>
      <c r="B59" s="6"/>
      <c r="C59" s="6"/>
      <c r="D59" s="6"/>
    </row>
    <row r="60" spans="1:4" ht="12" customHeight="1">
      <c r="A60" s="6"/>
      <c r="B60" s="6"/>
      <c r="C60" s="6"/>
      <c r="D60" s="6"/>
    </row>
    <row r="61" spans="1:4" ht="12" customHeight="1">
      <c r="A61" s="15" t="s">
        <v>171</v>
      </c>
      <c r="B61" s="155" t="s">
        <v>212</v>
      </c>
      <c r="C61" s="155" t="s">
        <v>213</v>
      </c>
      <c r="D61" s="155" t="s">
        <v>214</v>
      </c>
    </row>
    <row r="62" spans="1:4" ht="12" customHeight="1">
      <c r="A62" s="6" t="s">
        <v>160</v>
      </c>
      <c r="B62" s="69">
        <f>SUMIF(' TOTAAL 2026'!$C$72:$G$72,"chauffeur",' TOTAAL 2026'!$C74:$G74)</f>
        <v>0</v>
      </c>
      <c r="C62" s="69">
        <f>SUMIF(' TOTAAL 2026'!$C$72:$G$72,"gebouwbeheer",' TOTAAL 2026'!$C74:$G74)</f>
        <v>0</v>
      </c>
      <c r="D62" s="69">
        <f>SUMIF(' TOTAAL 2026'!$C$72:$G$72,"kantine",' TOTAAL 2026'!$C74:$G74)</f>
        <v>0</v>
      </c>
    </row>
    <row r="63" spans="1:4" ht="12" customHeight="1">
      <c r="A63" s="6" t="s">
        <v>161</v>
      </c>
      <c r="B63" s="69">
        <f>SUMIF(' TOTAAL 2026'!$C$72:$G$72,"chauffeur",' TOTAAL 2026'!$C75:$G75)</f>
        <v>0</v>
      </c>
      <c r="C63" s="69">
        <f>SUMIF(' TOTAAL 2026'!$C$72:$G$72,"gebouwbeheer",' TOTAAL 2026'!$C75:$G75)</f>
        <v>0</v>
      </c>
      <c r="D63" s="69">
        <f>SUMIF(' TOTAAL 2026'!$C$72:$G$72,"kantine",' TOTAAL 2026'!$C75:$G75)</f>
        <v>0</v>
      </c>
    </row>
    <row r="64" spans="1:4" ht="12" customHeight="1">
      <c r="A64" s="6" t="s">
        <v>162</v>
      </c>
      <c r="B64" s="69">
        <f>SUMIF(' TOTAAL 2026'!$C$72:$G$72,"chauffeur",' TOTAAL 2026'!$C76:$G76)</f>
        <v>0</v>
      </c>
      <c r="C64" s="69">
        <f>SUMIF(' TOTAAL 2026'!$C$72:$G$72,"gebouwbeheer",' TOTAAL 2026'!$C76:$G76)</f>
        <v>0</v>
      </c>
      <c r="D64" s="69">
        <f>SUMIF(' TOTAAL 2026'!$C$72:$G$72,"kantine",' TOTAAL 2026'!$C76:$G76)</f>
        <v>0</v>
      </c>
    </row>
    <row r="65" spans="1:4" ht="12" customHeight="1">
      <c r="A65" s="6" t="s">
        <v>163</v>
      </c>
      <c r="B65" s="69">
        <f>SUMIF(' TOTAAL 2026'!$C$72:$G$72,"chauffeur",' TOTAAL 2026'!$C77:$G77)</f>
        <v>0</v>
      </c>
      <c r="C65" s="69">
        <f>SUMIF(' TOTAAL 2026'!$C$72:$G$72,"gebouwbeheer",' TOTAAL 2026'!$C77:$G77)</f>
        <v>0</v>
      </c>
      <c r="D65" s="69">
        <f>SUMIF(' TOTAAL 2026'!$C$72:$G$72,"kantine",' TOTAAL 2026'!$C77:$G77)</f>
        <v>0</v>
      </c>
    </row>
    <row r="66" spans="1:4" ht="12" customHeight="1">
      <c r="A66" s="6" t="s">
        <v>164</v>
      </c>
      <c r="B66" s="69">
        <f>SUMIF(' TOTAAL 2026'!$C$72:$G$72,"chauffeur",' TOTAAL 2026'!$C78:$G78)</f>
        <v>0</v>
      </c>
      <c r="C66" s="69">
        <f>SUMIF(' TOTAAL 2026'!$C$72:$G$72,"gebouwbeheer",' TOTAAL 2026'!$C78:$G78)</f>
        <v>0</v>
      </c>
      <c r="D66" s="69">
        <f>SUMIF(' TOTAAL 2026'!$C$72:$G$72,"kantine",' TOTAAL 2026'!$C78:$G78)</f>
        <v>0</v>
      </c>
    </row>
    <row r="67" spans="1:4" ht="12" customHeight="1">
      <c r="A67" s="6"/>
      <c r="B67" s="74">
        <f t="shared" ref="B67:D67" si="6">SUM(B62:B66)</f>
        <v>0</v>
      </c>
      <c r="C67" s="74">
        <f t="shared" si="6"/>
        <v>0</v>
      </c>
      <c r="D67" s="74">
        <f t="shared" si="6"/>
        <v>0</v>
      </c>
    </row>
    <row r="68" spans="1:4" ht="12" customHeight="1">
      <c r="A68" s="146" t="s">
        <v>106</v>
      </c>
      <c r="B68" s="148">
        <f>SUMIF(' TOTAAL 2026'!$C$72:$G$72,"chauffeur",' TOTAAL 2026'!$C80:$G80)</f>
        <v>0</v>
      </c>
      <c r="C68" s="148">
        <f>SUMIF(' TOTAAL 2026'!$C$72:$G$72,"gebouwbeheer",' TOTAAL 2026'!$C80:$G80)</f>
        <v>0</v>
      </c>
      <c r="D68" s="149">
        <f>SUMIF(' TOTAAL 2026'!$C$72:$G$72,"kantine",' TOTAAL 2026'!$C80:$G80)</f>
        <v>0</v>
      </c>
    </row>
    <row r="69" spans="1:4" ht="12" customHeight="1">
      <c r="A69" s="6"/>
      <c r="B69" s="6"/>
      <c r="C69" s="6"/>
      <c r="D69" s="6"/>
    </row>
    <row r="70" spans="1:4" ht="12" customHeight="1">
      <c r="A70" s="6"/>
      <c r="B70" s="6"/>
      <c r="C70" s="6"/>
      <c r="D70" s="6"/>
    </row>
    <row r="71" spans="1:4" ht="12" customHeight="1">
      <c r="A71" s="15" t="s">
        <v>172</v>
      </c>
      <c r="B71" s="155" t="s">
        <v>212</v>
      </c>
      <c r="C71" s="155" t="s">
        <v>213</v>
      </c>
      <c r="D71" s="155" t="s">
        <v>214</v>
      </c>
    </row>
    <row r="72" spans="1:4" ht="12" customHeight="1">
      <c r="A72" s="6" t="s">
        <v>160</v>
      </c>
      <c r="B72" s="69">
        <f>SUMIF(' TOTAAL 2026'!$C$84:$G$84,"chauffeur",' TOTAAL 2026'!$C86:$G86)</f>
        <v>0</v>
      </c>
      <c r="C72" s="69">
        <f>SUMIF(' TOTAAL 2026'!$C$84:$G$84,"gebouwbeheer",' TOTAAL 2026'!$C86:$G86)</f>
        <v>0</v>
      </c>
      <c r="D72" s="69">
        <f>SUMIF(' TOTAAL 2026'!$C$84:$G$84,"kantine",' TOTAAL 2026'!$C86:$G86)</f>
        <v>0</v>
      </c>
    </row>
    <row r="73" spans="1:4" ht="12" customHeight="1">
      <c r="A73" s="6" t="s">
        <v>161</v>
      </c>
      <c r="B73" s="69">
        <f>SUMIF(' TOTAAL 2026'!$C$84:$G$84,"chauffeur",' TOTAAL 2026'!$C87:$G87)</f>
        <v>0</v>
      </c>
      <c r="C73" s="69">
        <f>SUMIF(' TOTAAL 2026'!$C$84:$G$84,"gebouwbeheer",' TOTAAL 2026'!$C87:$G87)</f>
        <v>0</v>
      </c>
      <c r="D73" s="69">
        <f>SUMIF(' TOTAAL 2026'!$C$84:$G$84,"kantine",' TOTAAL 2026'!$C87:$G87)</f>
        <v>0</v>
      </c>
    </row>
    <row r="74" spans="1:4" ht="12" customHeight="1">
      <c r="A74" s="6"/>
      <c r="B74" s="74">
        <f t="shared" ref="B74:D74" si="7">SUM(B72:B73)</f>
        <v>0</v>
      </c>
      <c r="C74" s="74">
        <f t="shared" si="7"/>
        <v>0</v>
      </c>
      <c r="D74" s="74">
        <f t="shared" si="7"/>
        <v>0</v>
      </c>
    </row>
    <row r="75" spans="1:4" ht="12" customHeight="1">
      <c r="A75" s="146" t="s">
        <v>106</v>
      </c>
      <c r="B75" s="148">
        <f>SUMIF(' TOTAAL 2026'!$C$84:$G$84,"chauffeur",' TOTAAL 2026'!$C89:$G89)</f>
        <v>0</v>
      </c>
      <c r="C75" s="148">
        <f>SUMIF(' TOTAAL 2026'!$C$84:$G$84,"gebouwbeheer",' TOTAAL 2026'!$C89:$G89)</f>
        <v>0</v>
      </c>
      <c r="D75" s="149">
        <f>SUMIF(' TOTAAL 2026'!$C$84:$G$84,"kantine",' TOTAAL 2026'!$C89:$G89)</f>
        <v>0</v>
      </c>
    </row>
    <row r="76" spans="1:4" ht="12" customHeight="1">
      <c r="A76" s="6"/>
    </row>
    <row r="77" spans="1:4" ht="12" customHeight="1">
      <c r="A77" s="6"/>
    </row>
    <row r="78" spans="1:4" ht="12" customHeight="1">
      <c r="A78" s="6"/>
    </row>
    <row r="79" spans="1:4" ht="12" customHeight="1">
      <c r="A79" s="6"/>
    </row>
    <row r="80" spans="1:4" ht="12" customHeight="1">
      <c r="A80" s="6"/>
    </row>
    <row r="81" spans="1:1" ht="12" customHeight="1">
      <c r="A81" s="6"/>
    </row>
    <row r="82" spans="1:1" ht="12" customHeight="1">
      <c r="A82" s="6"/>
    </row>
    <row r="83" spans="1:1" ht="12" customHeight="1">
      <c r="A83" s="6"/>
    </row>
    <row r="84" spans="1:1" ht="12" customHeight="1">
      <c r="A84" s="6"/>
    </row>
    <row r="85" spans="1:1" ht="12" customHeight="1">
      <c r="A85" s="6"/>
    </row>
    <row r="86" spans="1:1" ht="12" customHeight="1">
      <c r="A86" s="6"/>
    </row>
    <row r="87" spans="1:1" ht="12" customHeight="1">
      <c r="A87" s="6"/>
    </row>
    <row r="88" spans="1:1" ht="12" customHeight="1">
      <c r="A88" s="6"/>
    </row>
    <row r="89" spans="1:1" ht="12" customHeight="1">
      <c r="A89" s="6"/>
    </row>
    <row r="90" spans="1:1" ht="12" customHeight="1">
      <c r="A90" s="6"/>
    </row>
    <row r="91" spans="1:1" ht="12" customHeight="1">
      <c r="A91" s="6"/>
    </row>
    <row r="92" spans="1:1" ht="12" customHeight="1">
      <c r="A92" s="6"/>
    </row>
    <row r="93" spans="1:1" ht="12" customHeight="1">
      <c r="A93" s="6"/>
    </row>
    <row r="94" spans="1:1" ht="12" customHeight="1">
      <c r="A94" s="6"/>
    </row>
    <row r="95" spans="1:1" ht="12" customHeight="1">
      <c r="A95" s="6"/>
    </row>
    <row r="96" spans="1:1" ht="12" customHeight="1">
      <c r="A96" s="6"/>
    </row>
    <row r="97" spans="1:1" ht="12" customHeight="1">
      <c r="A97" s="6"/>
    </row>
    <row r="98" spans="1:1" ht="12" customHeight="1">
      <c r="A98" s="6"/>
    </row>
    <row r="99" spans="1:1" ht="12" customHeight="1">
      <c r="A99" s="6"/>
    </row>
    <row r="100" spans="1:1" ht="12" customHeight="1">
      <c r="A100" s="6"/>
    </row>
    <row r="101" spans="1:1" ht="12" customHeight="1">
      <c r="A101" s="6"/>
    </row>
    <row r="102" spans="1:1" ht="12" customHeight="1">
      <c r="A102" s="6"/>
    </row>
    <row r="103" spans="1:1" ht="12" customHeight="1">
      <c r="A103" s="6"/>
    </row>
    <row r="104" spans="1:1" ht="12" customHeight="1">
      <c r="A104" s="6"/>
    </row>
    <row r="105" spans="1:1" ht="12" customHeight="1">
      <c r="A105" s="6"/>
    </row>
    <row r="106" spans="1:1" ht="12" customHeight="1">
      <c r="A106" s="6"/>
    </row>
    <row r="107" spans="1:1" ht="12" customHeight="1">
      <c r="A107" s="6"/>
    </row>
    <row r="108" spans="1:1" ht="12" customHeight="1">
      <c r="A108" s="6"/>
    </row>
    <row r="109" spans="1:1" ht="12" customHeight="1">
      <c r="A109" s="6"/>
    </row>
    <row r="110" spans="1:1" ht="12" customHeight="1">
      <c r="A110" s="6"/>
    </row>
    <row r="111" spans="1:1" ht="12" customHeight="1">
      <c r="A111" s="6"/>
    </row>
    <row r="112" spans="1:1" ht="12" customHeight="1">
      <c r="A112" s="6"/>
    </row>
    <row r="113" spans="1:1" ht="12" customHeight="1">
      <c r="A113" s="6"/>
    </row>
    <row r="114" spans="1:1" ht="12" customHeight="1">
      <c r="A114" s="6"/>
    </row>
    <row r="115" spans="1:1" ht="12" customHeight="1">
      <c r="A115" s="6"/>
    </row>
    <row r="116" spans="1:1" ht="12" customHeight="1">
      <c r="A116" s="6"/>
    </row>
    <row r="117" spans="1:1" ht="12" customHeight="1">
      <c r="A117" s="6"/>
    </row>
    <row r="118" spans="1:1" ht="12" customHeight="1">
      <c r="A118" s="6"/>
    </row>
    <row r="119" spans="1:1" ht="12" customHeight="1">
      <c r="A119" s="6"/>
    </row>
    <row r="120" spans="1:1" ht="12" customHeight="1">
      <c r="A120" s="6"/>
    </row>
    <row r="121" spans="1:1" ht="12" customHeight="1">
      <c r="A121" s="6"/>
    </row>
    <row r="122" spans="1:1" ht="12" customHeight="1">
      <c r="A122" s="6"/>
    </row>
    <row r="123" spans="1:1" ht="12" customHeight="1">
      <c r="A123" s="6"/>
    </row>
    <row r="124" spans="1:1" ht="12" customHeight="1">
      <c r="A124" s="6"/>
    </row>
    <row r="125" spans="1:1" ht="12" customHeight="1">
      <c r="A125" s="6"/>
    </row>
    <row r="126" spans="1:1" ht="12" customHeight="1">
      <c r="A126" s="6"/>
    </row>
    <row r="127" spans="1:1" ht="12" customHeight="1">
      <c r="A127" s="6"/>
    </row>
    <row r="128" spans="1:1" ht="12" customHeight="1">
      <c r="A128" s="6"/>
    </row>
    <row r="129" spans="1:1" ht="12" customHeight="1">
      <c r="A129" s="6"/>
    </row>
    <row r="130" spans="1:1" ht="12" customHeight="1">
      <c r="A130" s="6"/>
    </row>
    <row r="131" spans="1:1" ht="12" customHeight="1">
      <c r="A131" s="6"/>
    </row>
    <row r="132" spans="1:1" ht="12" customHeight="1">
      <c r="A132" s="6"/>
    </row>
    <row r="133" spans="1:1" ht="12" customHeight="1">
      <c r="A133" s="6"/>
    </row>
    <row r="134" spans="1:1" ht="12" customHeight="1">
      <c r="A134" s="6"/>
    </row>
    <row r="135" spans="1:1" ht="12" customHeight="1">
      <c r="A135" s="6"/>
    </row>
    <row r="136" spans="1:1" ht="12" customHeight="1">
      <c r="A136" s="6"/>
    </row>
    <row r="137" spans="1:1" ht="12" customHeight="1">
      <c r="A137" s="6"/>
    </row>
    <row r="138" spans="1:1" ht="12" customHeight="1">
      <c r="A138" s="6"/>
    </row>
    <row r="139" spans="1:1" ht="12" customHeight="1">
      <c r="A139" s="6"/>
    </row>
    <row r="140" spans="1:1" ht="12" customHeight="1">
      <c r="A140" s="6"/>
    </row>
    <row r="141" spans="1:1" ht="12" customHeight="1">
      <c r="A141" s="6"/>
    </row>
    <row r="142" spans="1:1" ht="12" customHeight="1">
      <c r="A142" s="6"/>
    </row>
    <row r="143" spans="1:1" ht="12" customHeight="1">
      <c r="A143" s="6"/>
    </row>
    <row r="144" spans="1:1" ht="12" customHeight="1">
      <c r="A144" s="6"/>
    </row>
    <row r="145" spans="1:1" ht="12" customHeight="1">
      <c r="A145" s="6"/>
    </row>
    <row r="146" spans="1:1" ht="12" customHeight="1">
      <c r="A146" s="6"/>
    </row>
    <row r="147" spans="1:1" ht="12" customHeight="1">
      <c r="A147" s="6"/>
    </row>
    <row r="148" spans="1:1" ht="12" customHeight="1">
      <c r="A148" s="6"/>
    </row>
    <row r="149" spans="1:1" ht="12" customHeight="1">
      <c r="A149" s="6"/>
    </row>
    <row r="150" spans="1:1" ht="12" customHeight="1">
      <c r="A150" s="6"/>
    </row>
    <row r="151" spans="1:1" ht="12" customHeight="1">
      <c r="A151" s="6"/>
    </row>
    <row r="152" spans="1:1" ht="12" customHeight="1">
      <c r="A152" s="6"/>
    </row>
    <row r="153" spans="1:1" ht="12" customHeight="1">
      <c r="A153" s="6"/>
    </row>
    <row r="154" spans="1:1" ht="12" customHeight="1">
      <c r="A154" s="6"/>
    </row>
    <row r="155" spans="1:1" ht="12" customHeight="1">
      <c r="A155" s="6"/>
    </row>
    <row r="156" spans="1:1" ht="12" customHeight="1">
      <c r="A156" s="6"/>
    </row>
    <row r="157" spans="1:1" ht="12" customHeight="1">
      <c r="A157" s="6"/>
    </row>
    <row r="158" spans="1:1" ht="12" customHeight="1">
      <c r="A158" s="6"/>
    </row>
    <row r="159" spans="1:1" ht="12" customHeight="1">
      <c r="A159" s="6"/>
    </row>
    <row r="160" spans="1:1" ht="12" customHeight="1">
      <c r="A160" s="6"/>
    </row>
    <row r="161" spans="1:1" ht="12" customHeight="1">
      <c r="A161" s="6"/>
    </row>
    <row r="162" spans="1:1" ht="12" customHeight="1">
      <c r="A162" s="6"/>
    </row>
    <row r="163" spans="1:1" ht="12" customHeight="1">
      <c r="A163" s="6"/>
    </row>
    <row r="164" spans="1:1" ht="12" customHeight="1">
      <c r="A164" s="6"/>
    </row>
    <row r="165" spans="1:1" ht="12" customHeight="1">
      <c r="A165" s="6"/>
    </row>
    <row r="166" spans="1:1" ht="12" customHeight="1">
      <c r="A166" s="6"/>
    </row>
    <row r="167" spans="1:1" ht="12" customHeight="1">
      <c r="A167" s="6"/>
    </row>
    <row r="168" spans="1:1" ht="12" customHeight="1">
      <c r="A168" s="6"/>
    </row>
    <row r="169" spans="1:1" ht="12" customHeight="1">
      <c r="A169" s="6"/>
    </row>
    <row r="170" spans="1:1" ht="12" customHeight="1">
      <c r="A170" s="6"/>
    </row>
    <row r="171" spans="1:1" ht="12" customHeight="1">
      <c r="A171" s="6"/>
    </row>
    <row r="172" spans="1:1" ht="12" customHeight="1">
      <c r="A172" s="6"/>
    </row>
    <row r="173" spans="1:1" ht="12" customHeight="1">
      <c r="A173" s="6"/>
    </row>
    <row r="174" spans="1:1" ht="12" customHeight="1">
      <c r="A174" s="6"/>
    </row>
    <row r="175" spans="1:1" ht="12" customHeight="1">
      <c r="A175" s="6"/>
    </row>
    <row r="176" spans="1:1" ht="12" customHeight="1">
      <c r="A176" s="6"/>
    </row>
    <row r="177" spans="1:1" ht="12" customHeight="1">
      <c r="A177" s="6"/>
    </row>
    <row r="178" spans="1:1" ht="12" customHeight="1">
      <c r="A178" s="6"/>
    </row>
    <row r="179" spans="1:1" ht="12" customHeight="1">
      <c r="A179" s="6"/>
    </row>
    <row r="180" spans="1:1" ht="12" customHeight="1">
      <c r="A180" s="6"/>
    </row>
    <row r="181" spans="1:1" ht="12" customHeight="1">
      <c r="A181" s="6"/>
    </row>
    <row r="182" spans="1:1" ht="12" customHeight="1">
      <c r="A182" s="6"/>
    </row>
    <row r="183" spans="1:1" ht="12" customHeight="1">
      <c r="A183" s="6"/>
    </row>
    <row r="184" spans="1:1" ht="12" customHeight="1">
      <c r="A184" s="6"/>
    </row>
    <row r="185" spans="1:1" ht="12" customHeight="1">
      <c r="A185" s="6"/>
    </row>
    <row r="186" spans="1:1" ht="12" customHeight="1">
      <c r="A186" s="6"/>
    </row>
    <row r="187" spans="1:1" ht="12" customHeight="1">
      <c r="A187" s="6"/>
    </row>
    <row r="188" spans="1:1" ht="12" customHeight="1">
      <c r="A188" s="6"/>
    </row>
    <row r="189" spans="1:1" ht="12" customHeight="1">
      <c r="A189" s="6"/>
    </row>
    <row r="190" spans="1:1" ht="12" customHeight="1">
      <c r="A190" s="6"/>
    </row>
    <row r="191" spans="1:1" ht="12" customHeight="1">
      <c r="A191" s="6"/>
    </row>
    <row r="192" spans="1:1" ht="12" customHeight="1">
      <c r="A192" s="6"/>
    </row>
    <row r="193" spans="1:1" ht="12" customHeight="1">
      <c r="A193" s="6"/>
    </row>
    <row r="194" spans="1:1" ht="12" customHeight="1">
      <c r="A194" s="6"/>
    </row>
    <row r="195" spans="1:1" ht="12" customHeight="1">
      <c r="A195" s="6"/>
    </row>
    <row r="196" spans="1:1" ht="12" customHeight="1">
      <c r="A196" s="6"/>
    </row>
    <row r="197" spans="1:1" ht="12" customHeight="1">
      <c r="A197" s="6"/>
    </row>
    <row r="198" spans="1:1" ht="12" customHeight="1">
      <c r="A198" s="6"/>
    </row>
    <row r="199" spans="1:1" ht="12" customHeight="1">
      <c r="A199" s="6"/>
    </row>
    <row r="200" spans="1:1" ht="12" customHeight="1">
      <c r="A200" s="6"/>
    </row>
    <row r="201" spans="1:1" ht="12" customHeight="1">
      <c r="A201" s="6"/>
    </row>
    <row r="202" spans="1:1" ht="12" customHeight="1">
      <c r="A202" s="6"/>
    </row>
    <row r="203" spans="1:1" ht="12" customHeight="1">
      <c r="A203" s="6"/>
    </row>
    <row r="204" spans="1:1" ht="12" customHeight="1">
      <c r="A204" s="6"/>
    </row>
    <row r="205" spans="1:1" ht="12" customHeight="1">
      <c r="A205" s="6"/>
    </row>
    <row r="206" spans="1:1" ht="12" customHeight="1">
      <c r="A206" s="6"/>
    </row>
    <row r="207" spans="1:1" ht="12" customHeight="1">
      <c r="A207" s="6"/>
    </row>
    <row r="208" spans="1:1" ht="12" customHeight="1">
      <c r="A208" s="6"/>
    </row>
    <row r="209" spans="1:1" ht="12" customHeight="1">
      <c r="A209" s="6"/>
    </row>
    <row r="210" spans="1:1" ht="12" customHeight="1">
      <c r="A210" s="6"/>
    </row>
    <row r="211" spans="1:1" ht="12" customHeight="1">
      <c r="A211" s="6"/>
    </row>
    <row r="212" spans="1:1" ht="12" customHeight="1">
      <c r="A212" s="6"/>
    </row>
    <row r="213" spans="1:1" ht="12" customHeight="1">
      <c r="A213" s="6"/>
    </row>
    <row r="214" spans="1:1" ht="12" customHeight="1">
      <c r="A214" s="6"/>
    </row>
    <row r="215" spans="1:1" ht="12" customHeight="1">
      <c r="A215" s="6"/>
    </row>
    <row r="216" spans="1:1" ht="12" customHeight="1">
      <c r="A216" s="6"/>
    </row>
    <row r="217" spans="1:1" ht="12" customHeight="1">
      <c r="A217" s="6"/>
    </row>
    <row r="218" spans="1:1" ht="12" customHeight="1">
      <c r="A218" s="6"/>
    </row>
    <row r="219" spans="1:1" ht="12" customHeight="1">
      <c r="A219" s="6"/>
    </row>
    <row r="220" spans="1:1" ht="12" customHeight="1">
      <c r="A220" s="6"/>
    </row>
    <row r="221" spans="1:1" ht="12" customHeight="1">
      <c r="A221" s="6"/>
    </row>
    <row r="222" spans="1:1" ht="12" customHeight="1">
      <c r="A222" s="6"/>
    </row>
    <row r="223" spans="1:1" ht="12" customHeight="1">
      <c r="A223" s="6"/>
    </row>
    <row r="224" spans="1:1" ht="12" customHeight="1">
      <c r="A224" s="6"/>
    </row>
    <row r="225" spans="1:1" ht="12" customHeight="1">
      <c r="A225" s="6"/>
    </row>
    <row r="226" spans="1:1" ht="12" customHeight="1">
      <c r="A226" s="6"/>
    </row>
    <row r="227" spans="1:1" ht="12" customHeight="1">
      <c r="A227" s="6"/>
    </row>
    <row r="228" spans="1:1" ht="12" customHeight="1">
      <c r="A228" s="6"/>
    </row>
    <row r="229" spans="1:1" ht="12" customHeight="1">
      <c r="A229" s="6"/>
    </row>
    <row r="230" spans="1:1" ht="12" customHeight="1">
      <c r="A230" s="6"/>
    </row>
    <row r="231" spans="1:1" ht="12" customHeight="1">
      <c r="A231" s="6"/>
    </row>
    <row r="232" spans="1:1" ht="12" customHeight="1">
      <c r="A232" s="6"/>
    </row>
    <row r="233" spans="1:1" ht="12" customHeight="1">
      <c r="A233" s="6"/>
    </row>
    <row r="234" spans="1:1" ht="12" customHeight="1">
      <c r="A234" s="6"/>
    </row>
    <row r="235" spans="1:1" ht="12" customHeight="1">
      <c r="A235" s="6"/>
    </row>
    <row r="236" spans="1:1" ht="12" customHeight="1">
      <c r="A236" s="6"/>
    </row>
    <row r="237" spans="1:1" ht="12" customHeight="1">
      <c r="A237" s="6"/>
    </row>
    <row r="238" spans="1:1" ht="12" customHeight="1">
      <c r="A238" s="6"/>
    </row>
    <row r="239" spans="1:1" ht="12" customHeight="1">
      <c r="A239" s="6"/>
    </row>
    <row r="240" spans="1:1" ht="12" customHeight="1">
      <c r="A240" s="6"/>
    </row>
    <row r="241" spans="1:1" ht="12" customHeight="1">
      <c r="A241" s="6"/>
    </row>
    <row r="242" spans="1:1" ht="12" customHeight="1">
      <c r="A242" s="6"/>
    </row>
    <row r="243" spans="1:1" ht="12" customHeight="1">
      <c r="A243" s="6"/>
    </row>
    <row r="244" spans="1:1" ht="12" customHeight="1">
      <c r="A244" s="6"/>
    </row>
    <row r="245" spans="1:1" ht="12" customHeight="1">
      <c r="A245" s="6"/>
    </row>
    <row r="246" spans="1:1" ht="12" customHeight="1">
      <c r="A246" s="6"/>
    </row>
    <row r="247" spans="1:1" ht="12" customHeight="1">
      <c r="A247" s="6"/>
    </row>
    <row r="248" spans="1:1" ht="12" customHeight="1">
      <c r="A248" s="6"/>
    </row>
    <row r="249" spans="1:1" ht="12" customHeight="1">
      <c r="A249" s="6"/>
    </row>
    <row r="250" spans="1:1" ht="12" customHeight="1">
      <c r="A250" s="6"/>
    </row>
    <row r="251" spans="1:1" ht="12" customHeight="1">
      <c r="A251" s="6"/>
    </row>
    <row r="252" spans="1:1" ht="12" customHeight="1">
      <c r="A252" s="6"/>
    </row>
    <row r="253" spans="1:1" ht="12" customHeight="1">
      <c r="A253" s="6"/>
    </row>
    <row r="254" spans="1:1" ht="12" customHeight="1">
      <c r="A254" s="6"/>
    </row>
    <row r="255" spans="1:1" ht="12" customHeight="1">
      <c r="A255" s="6"/>
    </row>
    <row r="256" spans="1:1" ht="12" customHeight="1">
      <c r="A256" s="6"/>
    </row>
    <row r="257" spans="1:1" ht="12" customHeight="1">
      <c r="A257" s="6"/>
    </row>
    <row r="258" spans="1:1" ht="12" customHeight="1">
      <c r="A258" s="6"/>
    </row>
    <row r="259" spans="1:1" ht="12" customHeight="1">
      <c r="A259" s="6"/>
    </row>
    <row r="260" spans="1:1" ht="12" customHeight="1">
      <c r="A260" s="6"/>
    </row>
    <row r="261" spans="1:1" ht="12" customHeight="1">
      <c r="A261" s="6"/>
    </row>
    <row r="262" spans="1:1" ht="12" customHeight="1">
      <c r="A262" s="6"/>
    </row>
    <row r="263" spans="1:1" ht="12" customHeight="1">
      <c r="A263" s="6"/>
    </row>
    <row r="264" spans="1:1" ht="12" customHeight="1">
      <c r="A264" s="6"/>
    </row>
    <row r="265" spans="1:1" ht="12" customHeight="1">
      <c r="A265" s="6"/>
    </row>
    <row r="266" spans="1:1" ht="12" customHeight="1">
      <c r="A266" s="6"/>
    </row>
    <row r="267" spans="1:1" ht="12" customHeight="1">
      <c r="A267" s="6"/>
    </row>
    <row r="268" spans="1:1" ht="12" customHeight="1">
      <c r="A268" s="6"/>
    </row>
    <row r="269" spans="1:1" ht="12" customHeight="1">
      <c r="A269" s="6"/>
    </row>
    <row r="270" spans="1:1" ht="12" customHeight="1">
      <c r="A270" s="6"/>
    </row>
    <row r="271" spans="1:1" ht="12" customHeight="1">
      <c r="A271" s="6"/>
    </row>
    <row r="272" spans="1:1" ht="12" customHeight="1">
      <c r="A272" s="6"/>
    </row>
    <row r="273" spans="1:1" ht="12" customHeight="1">
      <c r="A273" s="6"/>
    </row>
    <row r="274" spans="1:1" ht="12" customHeight="1">
      <c r="A274" s="6"/>
    </row>
    <row r="275" spans="1:1" ht="12" customHeight="1">
      <c r="A275" s="6"/>
    </row>
    <row r="276" spans="1:1" ht="12" customHeight="1">
      <c r="A276" s="6"/>
    </row>
    <row r="277" spans="1:1" ht="12" customHeight="1">
      <c r="A277" s="6"/>
    </row>
    <row r="278" spans="1:1" ht="12" customHeight="1">
      <c r="A278" s="6"/>
    </row>
    <row r="279" spans="1:1" ht="12" customHeight="1">
      <c r="A279" s="6"/>
    </row>
    <row r="280" spans="1:1" ht="12" customHeight="1">
      <c r="A280" s="6"/>
    </row>
    <row r="281" spans="1:1" ht="12" customHeight="1">
      <c r="A281" s="6"/>
    </row>
    <row r="282" spans="1:1" ht="12" customHeight="1">
      <c r="A282" s="6"/>
    </row>
    <row r="283" spans="1:1" ht="12" customHeight="1">
      <c r="A283" s="6"/>
    </row>
    <row r="284" spans="1:1" ht="12" customHeight="1">
      <c r="A284" s="6"/>
    </row>
    <row r="285" spans="1:1" ht="12" customHeight="1">
      <c r="A285" s="6"/>
    </row>
    <row r="286" spans="1:1" ht="12" customHeight="1">
      <c r="A286" s="6"/>
    </row>
    <row r="287" spans="1:1" ht="12" customHeight="1">
      <c r="A287" s="6"/>
    </row>
    <row r="288" spans="1:1" ht="12" customHeight="1">
      <c r="A288" s="6"/>
    </row>
    <row r="289" spans="1:1" ht="12" customHeight="1">
      <c r="A289" s="6"/>
    </row>
    <row r="290" spans="1:1" ht="12" customHeight="1">
      <c r="A290" s="6"/>
    </row>
    <row r="291" spans="1:1" ht="12" customHeight="1">
      <c r="A291" s="6"/>
    </row>
    <row r="292" spans="1:1" ht="12" customHeight="1">
      <c r="A292" s="6"/>
    </row>
    <row r="293" spans="1:1" ht="12" customHeight="1">
      <c r="A293" s="6"/>
    </row>
    <row r="294" spans="1:1" ht="12" customHeight="1">
      <c r="A294" s="6"/>
    </row>
    <row r="295" spans="1:1" ht="12" customHeight="1">
      <c r="A295" s="6"/>
    </row>
    <row r="296" spans="1:1" ht="12" customHeight="1">
      <c r="A296" s="6"/>
    </row>
    <row r="297" spans="1:1" ht="12" customHeight="1">
      <c r="A297" s="6"/>
    </row>
    <row r="298" spans="1:1" ht="12" customHeight="1">
      <c r="A298" s="6"/>
    </row>
    <row r="299" spans="1:1" ht="12" customHeight="1">
      <c r="A299" s="6"/>
    </row>
    <row r="300" spans="1:1" ht="12" customHeight="1">
      <c r="A300" s="6"/>
    </row>
    <row r="301" spans="1:1" ht="12" customHeight="1">
      <c r="A301" s="6"/>
    </row>
    <row r="302" spans="1:1" ht="12" customHeight="1">
      <c r="A302" s="6"/>
    </row>
    <row r="303" spans="1:1" ht="12" customHeight="1">
      <c r="A303" s="6"/>
    </row>
    <row r="304" spans="1:1" ht="12" customHeight="1">
      <c r="A304" s="6"/>
    </row>
    <row r="305" spans="1:1" ht="12" customHeight="1">
      <c r="A305" s="6"/>
    </row>
    <row r="306" spans="1:1" ht="12" customHeight="1">
      <c r="A306" s="6"/>
    </row>
    <row r="307" spans="1:1" ht="12" customHeight="1">
      <c r="A307" s="6"/>
    </row>
    <row r="308" spans="1:1" ht="12" customHeight="1">
      <c r="A308" s="6"/>
    </row>
    <row r="309" spans="1:1" ht="12" customHeight="1">
      <c r="A309" s="6"/>
    </row>
    <row r="310" spans="1:1" ht="12" customHeight="1">
      <c r="A310" s="6"/>
    </row>
    <row r="311" spans="1:1" ht="12" customHeight="1">
      <c r="A311" s="6"/>
    </row>
    <row r="312" spans="1:1" ht="12" customHeight="1">
      <c r="A312" s="6"/>
    </row>
    <row r="313" spans="1:1" ht="12" customHeight="1">
      <c r="A313" s="6"/>
    </row>
    <row r="314" spans="1:1" ht="12" customHeight="1">
      <c r="A314" s="6"/>
    </row>
    <row r="315" spans="1:1" ht="12" customHeight="1">
      <c r="A315" s="6"/>
    </row>
    <row r="316" spans="1:1" ht="12" customHeight="1">
      <c r="A316" s="6"/>
    </row>
    <row r="317" spans="1:1" ht="12" customHeight="1">
      <c r="A317" s="6"/>
    </row>
    <row r="318" spans="1:1" ht="12" customHeight="1">
      <c r="A318" s="6"/>
    </row>
    <row r="319" spans="1:1" ht="12" customHeight="1">
      <c r="A319" s="6"/>
    </row>
    <row r="320" spans="1:1" ht="12" customHeight="1">
      <c r="A320" s="6"/>
    </row>
    <row r="321" spans="1:1" ht="12" customHeight="1">
      <c r="A321" s="6"/>
    </row>
    <row r="322" spans="1:1" ht="12" customHeight="1">
      <c r="A322" s="6"/>
    </row>
    <row r="323" spans="1:1" ht="12" customHeight="1">
      <c r="A323" s="6"/>
    </row>
    <row r="324" spans="1:1" ht="12" customHeight="1">
      <c r="A324" s="6"/>
    </row>
    <row r="325" spans="1:1" ht="12" customHeight="1">
      <c r="A325" s="6"/>
    </row>
    <row r="326" spans="1:1" ht="12" customHeight="1">
      <c r="A326" s="6"/>
    </row>
    <row r="327" spans="1:1" ht="12" customHeight="1">
      <c r="A327" s="6"/>
    </row>
    <row r="328" spans="1:1" ht="12" customHeight="1">
      <c r="A328" s="6"/>
    </row>
    <row r="329" spans="1:1" ht="12" customHeight="1">
      <c r="A329" s="6"/>
    </row>
    <row r="330" spans="1:1" ht="12" customHeight="1">
      <c r="A330" s="6"/>
    </row>
    <row r="331" spans="1:1" ht="12" customHeight="1">
      <c r="A331" s="6"/>
    </row>
    <row r="332" spans="1:1" ht="12" customHeight="1">
      <c r="A332" s="6"/>
    </row>
    <row r="333" spans="1:1" ht="12" customHeight="1">
      <c r="A333" s="6"/>
    </row>
    <row r="334" spans="1:1" ht="12" customHeight="1">
      <c r="A334" s="6"/>
    </row>
    <row r="335" spans="1:1" ht="12" customHeight="1">
      <c r="A335" s="6"/>
    </row>
    <row r="336" spans="1:1" ht="12" customHeight="1">
      <c r="A336" s="6"/>
    </row>
    <row r="337" spans="1:1" ht="12" customHeight="1">
      <c r="A337" s="6"/>
    </row>
    <row r="338" spans="1:1" ht="12" customHeight="1">
      <c r="A338" s="6"/>
    </row>
    <row r="339" spans="1:1" ht="12" customHeight="1">
      <c r="A339" s="6"/>
    </row>
    <row r="340" spans="1:1" ht="12" customHeight="1">
      <c r="A340" s="6"/>
    </row>
    <row r="341" spans="1:1" ht="12" customHeight="1">
      <c r="A341" s="6"/>
    </row>
    <row r="342" spans="1:1" ht="12" customHeight="1">
      <c r="A342" s="6"/>
    </row>
    <row r="343" spans="1:1" ht="12" customHeight="1">
      <c r="A343" s="6"/>
    </row>
    <row r="344" spans="1:1" ht="12" customHeight="1">
      <c r="A344" s="6"/>
    </row>
    <row r="345" spans="1:1" ht="12" customHeight="1">
      <c r="A345" s="6"/>
    </row>
    <row r="346" spans="1:1" ht="12" customHeight="1">
      <c r="A346" s="6"/>
    </row>
    <row r="347" spans="1:1" ht="12" customHeight="1">
      <c r="A347" s="6"/>
    </row>
    <row r="348" spans="1:1" ht="12" customHeight="1">
      <c r="A348" s="6"/>
    </row>
    <row r="349" spans="1:1" ht="12" customHeight="1">
      <c r="A349" s="6"/>
    </row>
    <row r="350" spans="1:1" ht="12" customHeight="1">
      <c r="A350" s="6"/>
    </row>
    <row r="351" spans="1:1" ht="12" customHeight="1">
      <c r="A351" s="6"/>
    </row>
    <row r="352" spans="1:1" ht="12" customHeight="1">
      <c r="A352" s="6"/>
    </row>
    <row r="353" spans="1:1" ht="12" customHeight="1">
      <c r="A353" s="6"/>
    </row>
    <row r="354" spans="1:1" ht="12" customHeight="1">
      <c r="A354" s="6"/>
    </row>
    <row r="355" spans="1:1" ht="12" customHeight="1">
      <c r="A355" s="6"/>
    </row>
    <row r="356" spans="1:1" ht="12" customHeight="1">
      <c r="A356" s="6"/>
    </row>
    <row r="357" spans="1:1" ht="12" customHeight="1">
      <c r="A357" s="6"/>
    </row>
    <row r="358" spans="1:1" ht="12" customHeight="1">
      <c r="A358" s="6"/>
    </row>
    <row r="359" spans="1:1" ht="12" customHeight="1">
      <c r="A359" s="6"/>
    </row>
    <row r="360" spans="1:1" ht="12" customHeight="1">
      <c r="A360" s="6"/>
    </row>
    <row r="361" spans="1:1" ht="12" customHeight="1">
      <c r="A361" s="6"/>
    </row>
    <row r="362" spans="1:1" ht="12" customHeight="1">
      <c r="A362" s="6"/>
    </row>
    <row r="363" spans="1:1" ht="12" customHeight="1">
      <c r="A363" s="6"/>
    </row>
    <row r="364" spans="1:1" ht="12" customHeight="1">
      <c r="A364" s="6"/>
    </row>
    <row r="365" spans="1:1" ht="12" customHeight="1">
      <c r="A365" s="6"/>
    </row>
    <row r="366" spans="1:1" ht="12" customHeight="1">
      <c r="A366" s="6"/>
    </row>
    <row r="367" spans="1:1" ht="12" customHeight="1">
      <c r="A367" s="6"/>
    </row>
    <row r="368" spans="1:1" ht="12" customHeight="1">
      <c r="A368" s="6"/>
    </row>
    <row r="369" spans="1:1" ht="12" customHeight="1">
      <c r="A369" s="6"/>
    </row>
    <row r="370" spans="1:1" ht="12" customHeight="1">
      <c r="A370" s="6"/>
    </row>
    <row r="371" spans="1:1" ht="12" customHeight="1">
      <c r="A371" s="6"/>
    </row>
    <row r="372" spans="1:1" ht="12" customHeight="1">
      <c r="A372" s="6"/>
    </row>
    <row r="373" spans="1:1" ht="12" customHeight="1">
      <c r="A373" s="6"/>
    </row>
    <row r="374" spans="1:1" ht="12" customHeight="1">
      <c r="A374" s="6"/>
    </row>
    <row r="375" spans="1:1" ht="12" customHeight="1">
      <c r="A375" s="6"/>
    </row>
    <row r="376" spans="1:1" ht="12" customHeight="1">
      <c r="A376" s="6"/>
    </row>
    <row r="377" spans="1:1" ht="12" customHeight="1">
      <c r="A377" s="6"/>
    </row>
    <row r="378" spans="1:1" ht="12" customHeight="1">
      <c r="A378" s="6"/>
    </row>
    <row r="379" spans="1:1" ht="12" customHeight="1">
      <c r="A379" s="6"/>
    </row>
    <row r="380" spans="1:1" ht="12" customHeight="1">
      <c r="A380" s="6"/>
    </row>
    <row r="381" spans="1:1" ht="12" customHeight="1">
      <c r="A381" s="6"/>
    </row>
    <row r="382" spans="1:1" ht="12" customHeight="1">
      <c r="A382" s="6"/>
    </row>
    <row r="383" spans="1:1" ht="12" customHeight="1">
      <c r="A383" s="6"/>
    </row>
    <row r="384" spans="1:1" ht="12" customHeight="1">
      <c r="A384" s="6"/>
    </row>
    <row r="385" spans="1:1" ht="12" customHeight="1">
      <c r="A385" s="6"/>
    </row>
    <row r="386" spans="1:1" ht="12" customHeight="1">
      <c r="A386" s="6"/>
    </row>
    <row r="387" spans="1:1" ht="12" customHeight="1">
      <c r="A387" s="6"/>
    </row>
    <row r="388" spans="1:1" ht="12" customHeight="1">
      <c r="A388" s="6"/>
    </row>
    <row r="389" spans="1:1" ht="12" customHeight="1">
      <c r="A389" s="6"/>
    </row>
    <row r="390" spans="1:1" ht="12" customHeight="1">
      <c r="A390" s="6"/>
    </row>
    <row r="391" spans="1:1" ht="12" customHeight="1">
      <c r="A391" s="6"/>
    </row>
    <row r="392" spans="1:1" ht="12" customHeight="1">
      <c r="A392" s="6"/>
    </row>
    <row r="393" spans="1:1" ht="12" customHeight="1">
      <c r="A393" s="6"/>
    </row>
    <row r="394" spans="1:1" ht="12" customHeight="1">
      <c r="A394" s="6"/>
    </row>
    <row r="395" spans="1:1" ht="12" customHeight="1">
      <c r="A395" s="6"/>
    </row>
    <row r="396" spans="1:1" ht="12" customHeight="1">
      <c r="A396" s="6"/>
    </row>
    <row r="397" spans="1:1" ht="12" customHeight="1">
      <c r="A397" s="6"/>
    </row>
    <row r="398" spans="1:1" ht="12" customHeight="1">
      <c r="A398" s="6"/>
    </row>
    <row r="399" spans="1:1" ht="12" customHeight="1">
      <c r="A399" s="6"/>
    </row>
    <row r="400" spans="1:1" ht="12" customHeight="1">
      <c r="A400" s="6"/>
    </row>
    <row r="401" spans="1:1" ht="12" customHeight="1">
      <c r="A401" s="6"/>
    </row>
    <row r="402" spans="1:1" ht="12" customHeight="1">
      <c r="A402" s="6"/>
    </row>
    <row r="403" spans="1:1" ht="12" customHeight="1">
      <c r="A403" s="6"/>
    </row>
    <row r="404" spans="1:1" ht="12" customHeight="1">
      <c r="A404" s="6"/>
    </row>
    <row r="405" spans="1:1" ht="12" customHeight="1">
      <c r="A405" s="6"/>
    </row>
    <row r="406" spans="1:1" ht="12" customHeight="1">
      <c r="A406" s="6"/>
    </row>
    <row r="407" spans="1:1" ht="12" customHeight="1">
      <c r="A407" s="6"/>
    </row>
    <row r="408" spans="1:1" ht="12" customHeight="1">
      <c r="A408" s="6"/>
    </row>
    <row r="409" spans="1:1" ht="12" customHeight="1">
      <c r="A409" s="6"/>
    </row>
    <row r="410" spans="1:1" ht="12" customHeight="1">
      <c r="A410" s="6"/>
    </row>
    <row r="411" spans="1:1" ht="12" customHeight="1">
      <c r="A411" s="6"/>
    </row>
    <row r="412" spans="1:1" ht="12" customHeight="1">
      <c r="A412" s="6"/>
    </row>
    <row r="413" spans="1:1" ht="12" customHeight="1">
      <c r="A413" s="6"/>
    </row>
    <row r="414" spans="1:1" ht="12" customHeight="1">
      <c r="A414" s="6"/>
    </row>
    <row r="415" spans="1:1" ht="12" customHeight="1">
      <c r="A415" s="6"/>
    </row>
    <row r="416" spans="1:1" ht="12" customHeight="1">
      <c r="A416" s="6"/>
    </row>
    <row r="417" spans="1:1" ht="12" customHeight="1">
      <c r="A417" s="6"/>
    </row>
    <row r="418" spans="1:1" ht="12" customHeight="1">
      <c r="A418" s="6"/>
    </row>
    <row r="419" spans="1:1" ht="12" customHeight="1">
      <c r="A419" s="6"/>
    </row>
    <row r="420" spans="1:1" ht="12" customHeight="1">
      <c r="A420" s="6"/>
    </row>
    <row r="421" spans="1:1" ht="12" customHeight="1">
      <c r="A421" s="6"/>
    </row>
    <row r="422" spans="1:1" ht="12" customHeight="1">
      <c r="A422" s="6"/>
    </row>
    <row r="423" spans="1:1" ht="12" customHeight="1">
      <c r="A423" s="6"/>
    </row>
    <row r="424" spans="1:1" ht="12" customHeight="1">
      <c r="A424" s="6"/>
    </row>
    <row r="425" spans="1:1" ht="12" customHeight="1">
      <c r="A425" s="6"/>
    </row>
    <row r="426" spans="1:1" ht="12" customHeight="1">
      <c r="A426" s="6"/>
    </row>
    <row r="427" spans="1:1" ht="12" customHeight="1">
      <c r="A427" s="6"/>
    </row>
    <row r="428" spans="1:1" ht="12" customHeight="1">
      <c r="A428" s="6"/>
    </row>
    <row r="429" spans="1:1" ht="12" customHeight="1">
      <c r="A429" s="6"/>
    </row>
    <row r="430" spans="1:1" ht="12" customHeight="1">
      <c r="A430" s="6"/>
    </row>
    <row r="431" spans="1:1" ht="12" customHeight="1">
      <c r="A431" s="6"/>
    </row>
    <row r="432" spans="1:1" ht="12" customHeight="1">
      <c r="A432" s="6"/>
    </row>
    <row r="433" spans="1:1" ht="12" customHeight="1">
      <c r="A433" s="6"/>
    </row>
    <row r="434" spans="1:1" ht="12" customHeight="1">
      <c r="A434" s="6"/>
    </row>
    <row r="435" spans="1:1" ht="12" customHeight="1">
      <c r="A435" s="6"/>
    </row>
    <row r="436" spans="1:1" ht="12" customHeight="1">
      <c r="A436" s="6"/>
    </row>
    <row r="437" spans="1:1" ht="12" customHeight="1">
      <c r="A437" s="6"/>
    </row>
    <row r="438" spans="1:1" ht="12" customHeight="1">
      <c r="A438" s="6"/>
    </row>
    <row r="439" spans="1:1" ht="12" customHeight="1">
      <c r="A439" s="6"/>
    </row>
    <row r="440" spans="1:1" ht="12" customHeight="1">
      <c r="A440" s="6"/>
    </row>
    <row r="441" spans="1:1" ht="12" customHeight="1">
      <c r="A441" s="6"/>
    </row>
    <row r="442" spans="1:1" ht="12" customHeight="1">
      <c r="A442" s="6"/>
    </row>
    <row r="443" spans="1:1" ht="12" customHeight="1">
      <c r="A443" s="6"/>
    </row>
    <row r="444" spans="1:1" ht="12" customHeight="1">
      <c r="A444" s="6"/>
    </row>
    <row r="445" spans="1:1" ht="12" customHeight="1">
      <c r="A445" s="6"/>
    </row>
    <row r="446" spans="1:1" ht="12" customHeight="1">
      <c r="A446" s="6"/>
    </row>
    <row r="447" spans="1:1" ht="12" customHeight="1">
      <c r="A447" s="6"/>
    </row>
    <row r="448" spans="1:1" ht="12" customHeight="1">
      <c r="A448" s="6"/>
    </row>
    <row r="449" spans="1:1" ht="12" customHeight="1">
      <c r="A449" s="6"/>
    </row>
    <row r="450" spans="1:1" ht="12" customHeight="1">
      <c r="A450" s="6"/>
    </row>
    <row r="451" spans="1:1" ht="12" customHeight="1">
      <c r="A451" s="6"/>
    </row>
    <row r="452" spans="1:1" ht="12" customHeight="1">
      <c r="A452" s="6"/>
    </row>
    <row r="453" spans="1:1" ht="12" customHeight="1">
      <c r="A453" s="6"/>
    </row>
    <row r="454" spans="1:1" ht="12" customHeight="1">
      <c r="A454" s="6"/>
    </row>
    <row r="455" spans="1:1" ht="12" customHeight="1">
      <c r="A455" s="6"/>
    </row>
    <row r="456" spans="1:1" ht="12" customHeight="1">
      <c r="A456" s="6"/>
    </row>
    <row r="457" spans="1:1" ht="12" customHeight="1">
      <c r="A457" s="6"/>
    </row>
    <row r="458" spans="1:1" ht="12" customHeight="1">
      <c r="A458" s="6"/>
    </row>
    <row r="459" spans="1:1" ht="12" customHeight="1">
      <c r="A459" s="6"/>
    </row>
    <row r="460" spans="1:1" ht="12" customHeight="1">
      <c r="A460" s="6"/>
    </row>
    <row r="461" spans="1:1" ht="12" customHeight="1">
      <c r="A461" s="6"/>
    </row>
    <row r="462" spans="1:1" ht="12" customHeight="1">
      <c r="A462" s="6"/>
    </row>
    <row r="463" spans="1:1" ht="12" customHeight="1">
      <c r="A463" s="6"/>
    </row>
    <row r="464" spans="1:1" ht="12" customHeight="1">
      <c r="A464" s="6"/>
    </row>
    <row r="465" spans="1:1" ht="12" customHeight="1">
      <c r="A465" s="6"/>
    </row>
    <row r="466" spans="1:1" ht="12" customHeight="1">
      <c r="A466" s="6"/>
    </row>
    <row r="467" spans="1:1" ht="12" customHeight="1">
      <c r="A467" s="6"/>
    </row>
    <row r="468" spans="1:1" ht="12" customHeight="1">
      <c r="A468" s="6"/>
    </row>
    <row r="469" spans="1:1" ht="12" customHeight="1">
      <c r="A469" s="6"/>
    </row>
    <row r="470" spans="1:1" ht="12" customHeight="1">
      <c r="A470" s="6"/>
    </row>
    <row r="471" spans="1:1" ht="12" customHeight="1">
      <c r="A471" s="6"/>
    </row>
    <row r="472" spans="1:1" ht="12" customHeight="1">
      <c r="A472" s="6"/>
    </row>
    <row r="473" spans="1:1" ht="12" customHeight="1">
      <c r="A473" s="6"/>
    </row>
    <row r="474" spans="1:1" ht="12" customHeight="1">
      <c r="A474" s="6"/>
    </row>
    <row r="475" spans="1:1" ht="12" customHeight="1">
      <c r="A475" s="6"/>
    </row>
    <row r="476" spans="1:1" ht="12" customHeight="1">
      <c r="A476" s="6"/>
    </row>
    <row r="477" spans="1:1" ht="12" customHeight="1">
      <c r="A477" s="6"/>
    </row>
    <row r="478" spans="1:1" ht="12" customHeight="1">
      <c r="A478" s="6"/>
    </row>
    <row r="479" spans="1:1" ht="12" customHeight="1">
      <c r="A479" s="6"/>
    </row>
    <row r="480" spans="1:1" ht="12" customHeight="1">
      <c r="A480" s="6"/>
    </row>
    <row r="481" spans="1:1" ht="12" customHeight="1">
      <c r="A481" s="6"/>
    </row>
    <row r="482" spans="1:1" ht="12" customHeight="1">
      <c r="A482" s="6"/>
    </row>
    <row r="483" spans="1:1" ht="12" customHeight="1">
      <c r="A483" s="6"/>
    </row>
    <row r="484" spans="1:1" ht="12" customHeight="1">
      <c r="A484" s="6"/>
    </row>
    <row r="485" spans="1:1" ht="12" customHeight="1">
      <c r="A485" s="6"/>
    </row>
    <row r="486" spans="1:1" ht="12" customHeight="1">
      <c r="A486" s="6"/>
    </row>
    <row r="487" spans="1:1" ht="12" customHeight="1">
      <c r="A487" s="6"/>
    </row>
    <row r="488" spans="1:1" ht="12" customHeight="1">
      <c r="A488" s="6"/>
    </row>
    <row r="489" spans="1:1" ht="12" customHeight="1">
      <c r="A489" s="6"/>
    </row>
    <row r="490" spans="1:1" ht="12" customHeight="1">
      <c r="A490" s="6"/>
    </row>
    <row r="491" spans="1:1" ht="12" customHeight="1">
      <c r="A491" s="6"/>
    </row>
    <row r="492" spans="1:1" ht="12" customHeight="1">
      <c r="A492" s="6"/>
    </row>
    <row r="493" spans="1:1" ht="12" customHeight="1">
      <c r="A493" s="6"/>
    </row>
    <row r="494" spans="1:1" ht="12" customHeight="1">
      <c r="A494" s="6"/>
    </row>
    <row r="495" spans="1:1" ht="12" customHeight="1">
      <c r="A495" s="6"/>
    </row>
    <row r="496" spans="1:1" ht="12" customHeight="1">
      <c r="A496" s="6"/>
    </row>
    <row r="497" spans="1:1" ht="12" customHeight="1">
      <c r="A497" s="6"/>
    </row>
    <row r="498" spans="1:1" ht="12" customHeight="1">
      <c r="A498" s="6"/>
    </row>
    <row r="499" spans="1:1" ht="12" customHeight="1">
      <c r="A499" s="6"/>
    </row>
    <row r="500" spans="1:1" ht="12" customHeight="1">
      <c r="A500" s="6"/>
    </row>
    <row r="501" spans="1:1" ht="12" customHeight="1">
      <c r="A501" s="6"/>
    </row>
    <row r="502" spans="1:1" ht="12" customHeight="1">
      <c r="A502" s="6"/>
    </row>
    <row r="503" spans="1:1" ht="12" customHeight="1">
      <c r="A503" s="6"/>
    </row>
    <row r="504" spans="1:1" ht="12" customHeight="1">
      <c r="A504" s="6"/>
    </row>
    <row r="505" spans="1:1" ht="12" customHeight="1">
      <c r="A505" s="6"/>
    </row>
    <row r="506" spans="1:1" ht="12" customHeight="1">
      <c r="A506" s="6"/>
    </row>
    <row r="507" spans="1:1" ht="12" customHeight="1">
      <c r="A507" s="6"/>
    </row>
    <row r="508" spans="1:1" ht="12" customHeight="1">
      <c r="A508" s="6"/>
    </row>
    <row r="509" spans="1:1" ht="12" customHeight="1">
      <c r="A509" s="6"/>
    </row>
    <row r="510" spans="1:1" ht="12" customHeight="1">
      <c r="A510" s="6"/>
    </row>
    <row r="511" spans="1:1" ht="12" customHeight="1">
      <c r="A511" s="6"/>
    </row>
    <row r="512" spans="1:1" ht="12" customHeight="1">
      <c r="A512" s="6"/>
    </row>
    <row r="513" spans="1:1" ht="12" customHeight="1">
      <c r="A513" s="6"/>
    </row>
    <row r="514" spans="1:1" ht="12" customHeight="1">
      <c r="A514" s="6"/>
    </row>
    <row r="515" spans="1:1" ht="12" customHeight="1">
      <c r="A515" s="6"/>
    </row>
    <row r="516" spans="1:1" ht="12" customHeight="1">
      <c r="A516" s="6"/>
    </row>
    <row r="517" spans="1:1" ht="12" customHeight="1">
      <c r="A517" s="6"/>
    </row>
    <row r="518" spans="1:1" ht="12" customHeight="1">
      <c r="A518" s="6"/>
    </row>
    <row r="519" spans="1:1" ht="12" customHeight="1">
      <c r="A519" s="6"/>
    </row>
    <row r="520" spans="1:1" ht="12" customHeight="1">
      <c r="A520" s="6"/>
    </row>
    <row r="521" spans="1:1" ht="12" customHeight="1">
      <c r="A521" s="6"/>
    </row>
    <row r="522" spans="1:1" ht="12" customHeight="1">
      <c r="A522" s="6"/>
    </row>
    <row r="523" spans="1:1" ht="12" customHeight="1">
      <c r="A523" s="6"/>
    </row>
    <row r="524" spans="1:1" ht="12" customHeight="1">
      <c r="A524" s="6"/>
    </row>
    <row r="525" spans="1:1" ht="12" customHeight="1">
      <c r="A525" s="6"/>
    </row>
    <row r="526" spans="1:1" ht="12" customHeight="1">
      <c r="A526" s="6"/>
    </row>
    <row r="527" spans="1:1" ht="12" customHeight="1">
      <c r="A527" s="6"/>
    </row>
    <row r="528" spans="1:1" ht="12" customHeight="1">
      <c r="A528" s="6"/>
    </row>
    <row r="529" spans="1:1" ht="12" customHeight="1">
      <c r="A529" s="6"/>
    </row>
    <row r="530" spans="1:1" ht="12" customHeight="1">
      <c r="A530" s="6"/>
    </row>
    <row r="531" spans="1:1" ht="12" customHeight="1">
      <c r="A531" s="6"/>
    </row>
    <row r="532" spans="1:1" ht="12" customHeight="1">
      <c r="A532" s="6"/>
    </row>
    <row r="533" spans="1:1" ht="12" customHeight="1">
      <c r="A533" s="6"/>
    </row>
    <row r="534" spans="1:1" ht="12" customHeight="1">
      <c r="A534" s="6"/>
    </row>
    <row r="535" spans="1:1" ht="12" customHeight="1">
      <c r="A535" s="6"/>
    </row>
    <row r="536" spans="1:1" ht="12" customHeight="1">
      <c r="A536" s="6"/>
    </row>
    <row r="537" spans="1:1" ht="12" customHeight="1">
      <c r="A537" s="6"/>
    </row>
    <row r="538" spans="1:1" ht="12" customHeight="1">
      <c r="A538" s="6"/>
    </row>
    <row r="539" spans="1:1" ht="12" customHeight="1">
      <c r="A539" s="6"/>
    </row>
    <row r="540" spans="1:1" ht="12" customHeight="1">
      <c r="A540" s="6"/>
    </row>
    <row r="541" spans="1:1" ht="12" customHeight="1">
      <c r="A541" s="6"/>
    </row>
    <row r="542" spans="1:1" ht="12" customHeight="1">
      <c r="A542" s="6"/>
    </row>
    <row r="543" spans="1:1" ht="12" customHeight="1">
      <c r="A543" s="6"/>
    </row>
    <row r="544" spans="1:1" ht="12" customHeight="1">
      <c r="A544" s="6"/>
    </row>
    <row r="545" spans="1:1" ht="12" customHeight="1">
      <c r="A545" s="6"/>
    </row>
    <row r="546" spans="1:1" ht="12" customHeight="1">
      <c r="A546" s="6"/>
    </row>
    <row r="547" spans="1:1" ht="12" customHeight="1">
      <c r="A547" s="6"/>
    </row>
    <row r="548" spans="1:1" ht="12" customHeight="1">
      <c r="A548" s="6"/>
    </row>
    <row r="549" spans="1:1" ht="12" customHeight="1">
      <c r="A549" s="6"/>
    </row>
    <row r="550" spans="1:1" ht="12" customHeight="1">
      <c r="A550" s="6"/>
    </row>
    <row r="551" spans="1:1" ht="12" customHeight="1">
      <c r="A551" s="6"/>
    </row>
    <row r="552" spans="1:1" ht="12" customHeight="1">
      <c r="A552" s="6"/>
    </row>
    <row r="553" spans="1:1" ht="12" customHeight="1">
      <c r="A553" s="6"/>
    </row>
    <row r="554" spans="1:1" ht="12" customHeight="1">
      <c r="A554" s="6"/>
    </row>
    <row r="555" spans="1:1" ht="12" customHeight="1">
      <c r="A555" s="6"/>
    </row>
    <row r="556" spans="1:1" ht="12" customHeight="1">
      <c r="A556" s="6"/>
    </row>
    <row r="557" spans="1:1" ht="12" customHeight="1">
      <c r="A557" s="6"/>
    </row>
    <row r="558" spans="1:1" ht="12" customHeight="1">
      <c r="A558" s="6"/>
    </row>
    <row r="559" spans="1:1" ht="12" customHeight="1">
      <c r="A559" s="6"/>
    </row>
    <row r="560" spans="1:1" ht="12" customHeight="1">
      <c r="A560" s="6"/>
    </row>
    <row r="561" spans="1:1" ht="12" customHeight="1">
      <c r="A561" s="6"/>
    </row>
    <row r="562" spans="1:1" ht="12" customHeight="1">
      <c r="A562" s="6"/>
    </row>
    <row r="563" spans="1:1" ht="12" customHeight="1">
      <c r="A563" s="6"/>
    </row>
    <row r="564" spans="1:1" ht="12" customHeight="1">
      <c r="A564" s="6"/>
    </row>
    <row r="565" spans="1:1" ht="12" customHeight="1">
      <c r="A565" s="6"/>
    </row>
    <row r="566" spans="1:1" ht="12" customHeight="1">
      <c r="A566" s="6"/>
    </row>
    <row r="567" spans="1:1" ht="12" customHeight="1">
      <c r="A567" s="6"/>
    </row>
    <row r="568" spans="1:1" ht="12" customHeight="1">
      <c r="A568" s="6"/>
    </row>
    <row r="569" spans="1:1" ht="12" customHeight="1">
      <c r="A569" s="6"/>
    </row>
    <row r="570" spans="1:1" ht="12" customHeight="1">
      <c r="A570" s="6"/>
    </row>
    <row r="571" spans="1:1" ht="12" customHeight="1">
      <c r="A571" s="6"/>
    </row>
    <row r="572" spans="1:1" ht="12" customHeight="1">
      <c r="A572" s="6"/>
    </row>
    <row r="573" spans="1:1" ht="12" customHeight="1">
      <c r="A573" s="6"/>
    </row>
    <row r="574" spans="1:1" ht="12" customHeight="1">
      <c r="A574" s="6"/>
    </row>
    <row r="575" spans="1:1" ht="12" customHeight="1">
      <c r="A575" s="6"/>
    </row>
    <row r="576" spans="1:1" ht="12" customHeight="1">
      <c r="A576" s="6"/>
    </row>
    <row r="577" spans="1:1" ht="12" customHeight="1">
      <c r="A577" s="6"/>
    </row>
    <row r="578" spans="1:1" ht="12" customHeight="1">
      <c r="A578" s="6"/>
    </row>
    <row r="579" spans="1:1" ht="12" customHeight="1">
      <c r="A579" s="6"/>
    </row>
    <row r="580" spans="1:1" ht="12" customHeight="1">
      <c r="A580" s="6"/>
    </row>
    <row r="581" spans="1:1" ht="12" customHeight="1">
      <c r="A581" s="6"/>
    </row>
    <row r="582" spans="1:1" ht="12" customHeight="1">
      <c r="A582" s="6"/>
    </row>
    <row r="583" spans="1:1" ht="12" customHeight="1">
      <c r="A583" s="6"/>
    </row>
    <row r="584" spans="1:1" ht="12" customHeight="1">
      <c r="A584" s="6"/>
    </row>
    <row r="585" spans="1:1" ht="12" customHeight="1">
      <c r="A585" s="6"/>
    </row>
    <row r="586" spans="1:1" ht="12" customHeight="1">
      <c r="A586" s="6"/>
    </row>
    <row r="587" spans="1:1" ht="12" customHeight="1">
      <c r="A587" s="6"/>
    </row>
    <row r="588" spans="1:1" ht="12" customHeight="1">
      <c r="A588" s="6"/>
    </row>
    <row r="589" spans="1:1" ht="12" customHeight="1">
      <c r="A589" s="6"/>
    </row>
    <row r="590" spans="1:1" ht="12" customHeight="1">
      <c r="A590" s="6"/>
    </row>
    <row r="591" spans="1:1" ht="12" customHeight="1">
      <c r="A591" s="6"/>
    </row>
    <row r="592" spans="1:1" ht="12" customHeight="1">
      <c r="A592" s="6"/>
    </row>
    <row r="593" spans="1:1" ht="12" customHeight="1">
      <c r="A593" s="6"/>
    </row>
    <row r="594" spans="1:1" ht="12" customHeight="1">
      <c r="A594" s="6"/>
    </row>
    <row r="595" spans="1:1" ht="12" customHeight="1">
      <c r="A595" s="6"/>
    </row>
    <row r="596" spans="1:1" ht="12" customHeight="1">
      <c r="A596" s="6"/>
    </row>
    <row r="597" spans="1:1" ht="12" customHeight="1">
      <c r="A597" s="6"/>
    </row>
    <row r="598" spans="1:1" ht="12" customHeight="1">
      <c r="A598" s="6"/>
    </row>
    <row r="599" spans="1:1" ht="12" customHeight="1">
      <c r="A599" s="6"/>
    </row>
    <row r="600" spans="1:1" ht="12" customHeight="1">
      <c r="A600" s="6"/>
    </row>
    <row r="601" spans="1:1" ht="12" customHeight="1">
      <c r="A601" s="6"/>
    </row>
    <row r="602" spans="1:1" ht="12" customHeight="1">
      <c r="A602" s="6"/>
    </row>
    <row r="603" spans="1:1" ht="12" customHeight="1">
      <c r="A603" s="6"/>
    </row>
    <row r="604" spans="1:1" ht="12" customHeight="1">
      <c r="A604" s="6"/>
    </row>
    <row r="605" spans="1:1" ht="12" customHeight="1">
      <c r="A605" s="6"/>
    </row>
    <row r="606" spans="1:1" ht="12" customHeight="1">
      <c r="A606" s="6"/>
    </row>
    <row r="607" spans="1:1" ht="12" customHeight="1">
      <c r="A607" s="6"/>
    </row>
    <row r="608" spans="1:1" ht="12" customHeight="1">
      <c r="A608" s="6"/>
    </row>
    <row r="609" spans="1:1" ht="12" customHeight="1">
      <c r="A609" s="6"/>
    </row>
    <row r="610" spans="1:1" ht="12" customHeight="1">
      <c r="A610" s="6"/>
    </row>
    <row r="611" spans="1:1" ht="12" customHeight="1">
      <c r="A611" s="6"/>
    </row>
    <row r="612" spans="1:1" ht="12" customHeight="1">
      <c r="A612" s="6"/>
    </row>
    <row r="613" spans="1:1" ht="12" customHeight="1">
      <c r="A613" s="6"/>
    </row>
    <row r="614" spans="1:1" ht="12" customHeight="1">
      <c r="A614" s="6"/>
    </row>
    <row r="615" spans="1:1" ht="12" customHeight="1">
      <c r="A615" s="6"/>
    </row>
    <row r="616" spans="1:1" ht="12" customHeight="1">
      <c r="A616" s="6"/>
    </row>
    <row r="617" spans="1:1" ht="12" customHeight="1">
      <c r="A617" s="6"/>
    </row>
    <row r="618" spans="1:1" ht="12" customHeight="1">
      <c r="A618" s="6"/>
    </row>
    <row r="619" spans="1:1" ht="12" customHeight="1">
      <c r="A619" s="6"/>
    </row>
    <row r="620" spans="1:1" ht="12" customHeight="1">
      <c r="A620" s="6"/>
    </row>
    <row r="621" spans="1:1" ht="12" customHeight="1">
      <c r="A621" s="6"/>
    </row>
    <row r="622" spans="1:1" ht="12" customHeight="1">
      <c r="A622" s="6"/>
    </row>
    <row r="623" spans="1:1" ht="12" customHeight="1">
      <c r="A623" s="6"/>
    </row>
    <row r="624" spans="1:1" ht="12" customHeight="1">
      <c r="A624" s="6"/>
    </row>
    <row r="625" spans="1:1" ht="12" customHeight="1">
      <c r="A625" s="6"/>
    </row>
    <row r="626" spans="1:1" ht="12" customHeight="1">
      <c r="A626" s="6"/>
    </row>
    <row r="627" spans="1:1" ht="12" customHeight="1">
      <c r="A627" s="6"/>
    </row>
    <row r="628" spans="1:1" ht="12" customHeight="1">
      <c r="A628" s="6"/>
    </row>
    <row r="629" spans="1:1" ht="12" customHeight="1">
      <c r="A629" s="6"/>
    </row>
    <row r="630" spans="1:1" ht="12" customHeight="1">
      <c r="A630" s="6"/>
    </row>
    <row r="631" spans="1:1" ht="12" customHeight="1">
      <c r="A631" s="6"/>
    </row>
    <row r="632" spans="1:1" ht="12" customHeight="1">
      <c r="A632" s="6"/>
    </row>
    <row r="633" spans="1:1" ht="12" customHeight="1">
      <c r="A633" s="6"/>
    </row>
    <row r="634" spans="1:1" ht="12" customHeight="1">
      <c r="A634" s="6"/>
    </row>
    <row r="635" spans="1:1" ht="12" customHeight="1">
      <c r="A635" s="6"/>
    </row>
    <row r="636" spans="1:1" ht="12" customHeight="1">
      <c r="A636" s="6"/>
    </row>
    <row r="637" spans="1:1" ht="12" customHeight="1">
      <c r="A637" s="6"/>
    </row>
    <row r="638" spans="1:1" ht="12" customHeight="1">
      <c r="A638" s="6"/>
    </row>
    <row r="639" spans="1:1" ht="12" customHeight="1">
      <c r="A639" s="6"/>
    </row>
    <row r="640" spans="1:1" ht="12" customHeight="1">
      <c r="A640" s="6"/>
    </row>
    <row r="641" spans="1:1" ht="12" customHeight="1">
      <c r="A641" s="6"/>
    </row>
    <row r="642" spans="1:1" ht="12" customHeight="1">
      <c r="A642" s="6"/>
    </row>
    <row r="643" spans="1:1" ht="12" customHeight="1">
      <c r="A643" s="6"/>
    </row>
    <row r="644" spans="1:1" ht="12" customHeight="1">
      <c r="A644" s="6"/>
    </row>
    <row r="645" spans="1:1" ht="12" customHeight="1">
      <c r="A645" s="6"/>
    </row>
    <row r="646" spans="1:1" ht="12" customHeight="1">
      <c r="A646" s="6"/>
    </row>
    <row r="647" spans="1:1" ht="12" customHeight="1">
      <c r="A647" s="6"/>
    </row>
    <row r="648" spans="1:1" ht="12" customHeight="1">
      <c r="A648" s="6"/>
    </row>
    <row r="649" spans="1:1" ht="12" customHeight="1">
      <c r="A649" s="6"/>
    </row>
    <row r="650" spans="1:1" ht="12" customHeight="1">
      <c r="A650" s="6"/>
    </row>
    <row r="651" spans="1:1" ht="12" customHeight="1">
      <c r="A651" s="6"/>
    </row>
    <row r="652" spans="1:1" ht="12" customHeight="1">
      <c r="A652" s="6"/>
    </row>
    <row r="653" spans="1:1" ht="12" customHeight="1">
      <c r="A653" s="6"/>
    </row>
    <row r="654" spans="1:1" ht="12" customHeight="1">
      <c r="A654" s="6"/>
    </row>
    <row r="655" spans="1:1" ht="12" customHeight="1">
      <c r="A655" s="6"/>
    </row>
    <row r="656" spans="1:1" ht="12" customHeight="1">
      <c r="A656" s="6"/>
    </row>
    <row r="657" spans="1:1" ht="12" customHeight="1">
      <c r="A657" s="6"/>
    </row>
    <row r="658" spans="1:1" ht="12" customHeight="1">
      <c r="A658" s="6"/>
    </row>
    <row r="659" spans="1:1" ht="12" customHeight="1">
      <c r="A659" s="6"/>
    </row>
    <row r="660" spans="1:1" ht="12" customHeight="1">
      <c r="A660" s="6"/>
    </row>
    <row r="661" spans="1:1" ht="12" customHeight="1">
      <c r="A661" s="6"/>
    </row>
    <row r="662" spans="1:1" ht="12" customHeight="1">
      <c r="A662" s="6"/>
    </row>
    <row r="663" spans="1:1" ht="12" customHeight="1">
      <c r="A663" s="6"/>
    </row>
    <row r="664" spans="1:1" ht="12" customHeight="1">
      <c r="A664" s="6"/>
    </row>
    <row r="665" spans="1:1" ht="12" customHeight="1">
      <c r="A665" s="6"/>
    </row>
    <row r="666" spans="1:1" ht="12" customHeight="1">
      <c r="A666" s="6"/>
    </row>
    <row r="667" spans="1:1" ht="12" customHeight="1">
      <c r="A667" s="6"/>
    </row>
    <row r="668" spans="1:1" ht="12" customHeight="1">
      <c r="A668" s="6"/>
    </row>
    <row r="669" spans="1:1" ht="12" customHeight="1">
      <c r="A669" s="6"/>
    </row>
    <row r="670" spans="1:1" ht="12" customHeight="1">
      <c r="A670" s="6"/>
    </row>
    <row r="671" spans="1:1" ht="12" customHeight="1">
      <c r="A671" s="6"/>
    </row>
    <row r="672" spans="1:1" ht="12" customHeight="1">
      <c r="A672" s="6"/>
    </row>
    <row r="673" spans="1:1" ht="12" customHeight="1">
      <c r="A673" s="6"/>
    </row>
    <row r="674" spans="1:1" ht="12" customHeight="1">
      <c r="A674" s="6"/>
    </row>
    <row r="675" spans="1:1" ht="12" customHeight="1">
      <c r="A675" s="6"/>
    </row>
    <row r="676" spans="1:1" ht="12" customHeight="1">
      <c r="A676" s="6"/>
    </row>
    <row r="677" spans="1:1" ht="12" customHeight="1">
      <c r="A677" s="6"/>
    </row>
    <row r="678" spans="1:1" ht="12" customHeight="1">
      <c r="A678" s="6"/>
    </row>
    <row r="679" spans="1:1" ht="12" customHeight="1">
      <c r="A679" s="6"/>
    </row>
    <row r="680" spans="1:1" ht="12" customHeight="1">
      <c r="A680" s="6"/>
    </row>
    <row r="681" spans="1:1" ht="12" customHeight="1">
      <c r="A681" s="6"/>
    </row>
    <row r="682" spans="1:1" ht="12" customHeight="1">
      <c r="A682" s="6"/>
    </row>
    <row r="683" spans="1:1" ht="12" customHeight="1">
      <c r="A683" s="6"/>
    </row>
    <row r="684" spans="1:1" ht="12" customHeight="1">
      <c r="A684" s="6"/>
    </row>
    <row r="685" spans="1:1" ht="12" customHeight="1">
      <c r="A685" s="6"/>
    </row>
    <row r="686" spans="1:1" ht="12" customHeight="1">
      <c r="A686" s="6"/>
    </row>
    <row r="687" spans="1:1" ht="12" customHeight="1">
      <c r="A687" s="6"/>
    </row>
    <row r="688" spans="1:1" ht="12" customHeight="1">
      <c r="A688" s="6"/>
    </row>
    <row r="689" spans="1:1" ht="12" customHeight="1">
      <c r="A689" s="6"/>
    </row>
    <row r="690" spans="1:1" ht="12" customHeight="1">
      <c r="A690" s="6"/>
    </row>
    <row r="691" spans="1:1" ht="12" customHeight="1">
      <c r="A691" s="6"/>
    </row>
    <row r="692" spans="1:1" ht="12" customHeight="1">
      <c r="A692" s="6"/>
    </row>
    <row r="693" spans="1:1" ht="12" customHeight="1">
      <c r="A693" s="6"/>
    </row>
    <row r="694" spans="1:1" ht="12" customHeight="1">
      <c r="A694" s="6"/>
    </row>
    <row r="695" spans="1:1" ht="12" customHeight="1">
      <c r="A695" s="6"/>
    </row>
    <row r="696" spans="1:1" ht="12" customHeight="1">
      <c r="A696" s="6"/>
    </row>
    <row r="697" spans="1:1" ht="12" customHeight="1">
      <c r="A697" s="6"/>
    </row>
    <row r="698" spans="1:1" ht="12" customHeight="1">
      <c r="A698" s="6"/>
    </row>
    <row r="699" spans="1:1" ht="12" customHeight="1">
      <c r="A699" s="6"/>
    </row>
    <row r="700" spans="1:1" ht="12" customHeight="1">
      <c r="A700" s="6"/>
    </row>
    <row r="701" spans="1:1" ht="12" customHeight="1">
      <c r="A701" s="6"/>
    </row>
    <row r="702" spans="1:1" ht="12" customHeight="1">
      <c r="A702" s="6"/>
    </row>
    <row r="703" spans="1:1" ht="12" customHeight="1">
      <c r="A703" s="6"/>
    </row>
    <row r="704" spans="1:1" ht="12" customHeight="1">
      <c r="A704" s="6"/>
    </row>
    <row r="705" spans="1:1" ht="12" customHeight="1">
      <c r="A705" s="6"/>
    </row>
    <row r="706" spans="1:1" ht="12" customHeight="1">
      <c r="A706" s="6"/>
    </row>
    <row r="707" spans="1:1" ht="12" customHeight="1">
      <c r="A707" s="6"/>
    </row>
    <row r="708" spans="1:1" ht="12" customHeight="1">
      <c r="A708" s="6"/>
    </row>
    <row r="709" spans="1:1" ht="12" customHeight="1">
      <c r="A709" s="6"/>
    </row>
    <row r="710" spans="1:1" ht="12" customHeight="1">
      <c r="A710" s="6"/>
    </row>
    <row r="711" spans="1:1" ht="12" customHeight="1">
      <c r="A711" s="6"/>
    </row>
    <row r="712" spans="1:1" ht="12" customHeight="1">
      <c r="A712" s="6"/>
    </row>
    <row r="713" spans="1:1" ht="12" customHeight="1">
      <c r="A713" s="6"/>
    </row>
    <row r="714" spans="1:1" ht="12" customHeight="1">
      <c r="A714" s="6"/>
    </row>
    <row r="715" spans="1:1" ht="12" customHeight="1">
      <c r="A715" s="6"/>
    </row>
    <row r="716" spans="1:1" ht="12" customHeight="1">
      <c r="A716" s="6"/>
    </row>
    <row r="717" spans="1:1" ht="12" customHeight="1">
      <c r="A717" s="6"/>
    </row>
    <row r="718" spans="1:1" ht="12" customHeight="1">
      <c r="A718" s="6"/>
    </row>
    <row r="719" spans="1:1" ht="12" customHeight="1">
      <c r="A719" s="6"/>
    </row>
    <row r="720" spans="1:1" ht="12" customHeight="1">
      <c r="A720" s="6"/>
    </row>
    <row r="721" spans="1:1" ht="12" customHeight="1">
      <c r="A721" s="6"/>
    </row>
    <row r="722" spans="1:1" ht="12" customHeight="1">
      <c r="A722" s="6"/>
    </row>
    <row r="723" spans="1:1" ht="12" customHeight="1">
      <c r="A723" s="6"/>
    </row>
    <row r="724" spans="1:1" ht="12" customHeight="1">
      <c r="A724" s="6"/>
    </row>
    <row r="725" spans="1:1" ht="12" customHeight="1">
      <c r="A725" s="6"/>
    </row>
    <row r="726" spans="1:1" ht="12" customHeight="1">
      <c r="A726" s="6"/>
    </row>
    <row r="727" spans="1:1" ht="12" customHeight="1">
      <c r="A727" s="6"/>
    </row>
    <row r="728" spans="1:1" ht="12" customHeight="1">
      <c r="A728" s="6"/>
    </row>
    <row r="729" spans="1:1" ht="12" customHeight="1">
      <c r="A729" s="6"/>
    </row>
    <row r="730" spans="1:1" ht="12" customHeight="1">
      <c r="A730" s="6"/>
    </row>
    <row r="731" spans="1:1" ht="12" customHeight="1">
      <c r="A731" s="6"/>
    </row>
    <row r="732" spans="1:1" ht="12" customHeight="1">
      <c r="A732" s="6"/>
    </row>
    <row r="733" spans="1:1" ht="12" customHeight="1">
      <c r="A733" s="6"/>
    </row>
    <row r="734" spans="1:1" ht="12" customHeight="1">
      <c r="A734" s="6"/>
    </row>
    <row r="735" spans="1:1" ht="12" customHeight="1">
      <c r="A735" s="6"/>
    </row>
    <row r="736" spans="1:1" ht="12" customHeight="1">
      <c r="A736" s="6"/>
    </row>
    <row r="737" spans="1:1" ht="12" customHeight="1">
      <c r="A737" s="6"/>
    </row>
    <row r="738" spans="1:1" ht="12" customHeight="1">
      <c r="A738" s="6"/>
    </row>
    <row r="739" spans="1:1" ht="12" customHeight="1">
      <c r="A739" s="6"/>
    </row>
    <row r="740" spans="1:1" ht="12" customHeight="1">
      <c r="A740" s="6"/>
    </row>
    <row r="741" spans="1:1" ht="12" customHeight="1">
      <c r="A741" s="6"/>
    </row>
    <row r="742" spans="1:1" ht="12" customHeight="1">
      <c r="A742" s="6"/>
    </row>
    <row r="743" spans="1:1" ht="12" customHeight="1">
      <c r="A743" s="6"/>
    </row>
    <row r="744" spans="1:1" ht="12" customHeight="1">
      <c r="A744" s="6"/>
    </row>
    <row r="745" spans="1:1" ht="12" customHeight="1">
      <c r="A745" s="6"/>
    </row>
    <row r="746" spans="1:1" ht="12" customHeight="1">
      <c r="A746" s="6"/>
    </row>
    <row r="747" spans="1:1" ht="12" customHeight="1">
      <c r="A747" s="6"/>
    </row>
    <row r="748" spans="1:1" ht="12" customHeight="1">
      <c r="A748" s="6"/>
    </row>
    <row r="749" spans="1:1" ht="12" customHeight="1">
      <c r="A749" s="6"/>
    </row>
    <row r="750" spans="1:1" ht="12" customHeight="1">
      <c r="A750" s="6"/>
    </row>
    <row r="751" spans="1:1" ht="12" customHeight="1">
      <c r="A751" s="6"/>
    </row>
    <row r="752" spans="1:1" ht="12" customHeight="1">
      <c r="A752" s="6"/>
    </row>
    <row r="753" spans="1:1" ht="12" customHeight="1">
      <c r="A753" s="6"/>
    </row>
    <row r="754" spans="1:1" ht="12" customHeight="1">
      <c r="A754" s="6"/>
    </row>
    <row r="755" spans="1:1" ht="12" customHeight="1">
      <c r="A755" s="6"/>
    </row>
    <row r="756" spans="1:1" ht="12" customHeight="1">
      <c r="A756" s="6"/>
    </row>
    <row r="757" spans="1:1" ht="12" customHeight="1">
      <c r="A757" s="6"/>
    </row>
    <row r="758" spans="1:1" ht="12" customHeight="1">
      <c r="A758" s="6"/>
    </row>
    <row r="759" spans="1:1" ht="12" customHeight="1">
      <c r="A759" s="6"/>
    </row>
    <row r="760" spans="1:1" ht="12" customHeight="1">
      <c r="A760" s="6"/>
    </row>
    <row r="761" spans="1:1" ht="12" customHeight="1">
      <c r="A761" s="6"/>
    </row>
    <row r="762" spans="1:1" ht="12" customHeight="1">
      <c r="A762" s="6"/>
    </row>
    <row r="763" spans="1:1" ht="12" customHeight="1">
      <c r="A763" s="6"/>
    </row>
    <row r="764" spans="1:1" ht="12" customHeight="1">
      <c r="A764" s="6"/>
    </row>
    <row r="765" spans="1:1" ht="12" customHeight="1">
      <c r="A765" s="6"/>
    </row>
    <row r="766" spans="1:1" ht="12" customHeight="1">
      <c r="A766" s="6"/>
    </row>
    <row r="767" spans="1:1" ht="12" customHeight="1">
      <c r="A767" s="6"/>
    </row>
    <row r="768" spans="1:1" ht="12" customHeight="1">
      <c r="A768" s="6"/>
    </row>
    <row r="769" spans="1:1" ht="12" customHeight="1">
      <c r="A769" s="6"/>
    </row>
    <row r="770" spans="1:1" ht="12" customHeight="1">
      <c r="A770" s="6"/>
    </row>
    <row r="771" spans="1:1" ht="12" customHeight="1">
      <c r="A771" s="6"/>
    </row>
    <row r="772" spans="1:1" ht="12" customHeight="1">
      <c r="A772" s="6"/>
    </row>
    <row r="773" spans="1:1" ht="12" customHeight="1">
      <c r="A773" s="6"/>
    </row>
    <row r="774" spans="1:1" ht="12" customHeight="1">
      <c r="A774" s="6"/>
    </row>
    <row r="775" spans="1:1" ht="12" customHeight="1">
      <c r="A775" s="6"/>
    </row>
    <row r="776" spans="1:1" ht="12" customHeight="1">
      <c r="A776" s="6"/>
    </row>
    <row r="777" spans="1:1" ht="12" customHeight="1">
      <c r="A777" s="6"/>
    </row>
    <row r="778" spans="1:1" ht="12" customHeight="1">
      <c r="A778" s="6"/>
    </row>
    <row r="779" spans="1:1" ht="12" customHeight="1">
      <c r="A779" s="6"/>
    </row>
    <row r="780" spans="1:1" ht="12" customHeight="1">
      <c r="A780" s="6"/>
    </row>
    <row r="781" spans="1:1" ht="12" customHeight="1">
      <c r="A781" s="6"/>
    </row>
    <row r="782" spans="1:1" ht="12" customHeight="1">
      <c r="A782" s="6"/>
    </row>
    <row r="783" spans="1:1" ht="12" customHeight="1">
      <c r="A783" s="6"/>
    </row>
    <row r="784" spans="1:1" ht="12" customHeight="1">
      <c r="A784" s="6"/>
    </row>
    <row r="785" spans="1:1" ht="12" customHeight="1">
      <c r="A785" s="6"/>
    </row>
    <row r="786" spans="1:1" ht="12" customHeight="1">
      <c r="A786" s="6"/>
    </row>
    <row r="787" spans="1:1" ht="12" customHeight="1">
      <c r="A787" s="6"/>
    </row>
    <row r="788" spans="1:1" ht="12" customHeight="1">
      <c r="A788" s="6"/>
    </row>
    <row r="789" spans="1:1" ht="12" customHeight="1">
      <c r="A789" s="6"/>
    </row>
    <row r="790" spans="1:1" ht="12" customHeight="1">
      <c r="A790" s="6"/>
    </row>
    <row r="791" spans="1:1" ht="12" customHeight="1">
      <c r="A791" s="6"/>
    </row>
    <row r="792" spans="1:1" ht="12" customHeight="1">
      <c r="A792" s="6"/>
    </row>
    <row r="793" spans="1:1" ht="12" customHeight="1">
      <c r="A793" s="6"/>
    </row>
    <row r="794" spans="1:1" ht="12" customHeight="1">
      <c r="A794" s="6"/>
    </row>
    <row r="795" spans="1:1" ht="12" customHeight="1">
      <c r="A795" s="6"/>
    </row>
    <row r="796" spans="1:1" ht="12" customHeight="1">
      <c r="A796" s="6"/>
    </row>
    <row r="797" spans="1:1" ht="12" customHeight="1">
      <c r="A797" s="6"/>
    </row>
    <row r="798" spans="1:1" ht="12" customHeight="1">
      <c r="A798" s="6"/>
    </row>
    <row r="799" spans="1:1" ht="12" customHeight="1">
      <c r="A799" s="6"/>
    </row>
    <row r="800" spans="1:1" ht="12" customHeight="1">
      <c r="A800" s="6"/>
    </row>
    <row r="801" spans="1:1" ht="12" customHeight="1">
      <c r="A801" s="6"/>
    </row>
    <row r="802" spans="1:1" ht="12" customHeight="1">
      <c r="A802" s="6"/>
    </row>
    <row r="803" spans="1:1" ht="12" customHeight="1">
      <c r="A803" s="6"/>
    </row>
    <row r="804" spans="1:1" ht="12" customHeight="1">
      <c r="A804" s="6"/>
    </row>
    <row r="805" spans="1:1" ht="12" customHeight="1">
      <c r="A805" s="6"/>
    </row>
    <row r="806" spans="1:1" ht="12" customHeight="1">
      <c r="A806" s="6"/>
    </row>
    <row r="807" spans="1:1" ht="12" customHeight="1">
      <c r="A807" s="6"/>
    </row>
    <row r="808" spans="1:1" ht="12" customHeight="1">
      <c r="A808" s="6"/>
    </row>
    <row r="809" spans="1:1" ht="12" customHeight="1">
      <c r="A809" s="6"/>
    </row>
    <row r="810" spans="1:1" ht="12" customHeight="1">
      <c r="A810" s="6"/>
    </row>
    <row r="811" spans="1:1" ht="12" customHeight="1">
      <c r="A811" s="6"/>
    </row>
    <row r="812" spans="1:1" ht="12" customHeight="1">
      <c r="A812" s="6"/>
    </row>
    <row r="813" spans="1:1" ht="12" customHeight="1">
      <c r="A813" s="6"/>
    </row>
    <row r="814" spans="1:1" ht="12" customHeight="1">
      <c r="A814" s="6"/>
    </row>
    <row r="815" spans="1:1" ht="12" customHeight="1">
      <c r="A815" s="6"/>
    </row>
    <row r="816" spans="1:1" ht="12" customHeight="1">
      <c r="A816" s="6"/>
    </row>
    <row r="817" spans="1:1" ht="12" customHeight="1">
      <c r="A817" s="6"/>
    </row>
    <row r="818" spans="1:1" ht="12" customHeight="1">
      <c r="A818" s="6"/>
    </row>
    <row r="819" spans="1:1" ht="12" customHeight="1">
      <c r="A819" s="6"/>
    </row>
    <row r="820" spans="1:1" ht="12" customHeight="1">
      <c r="A820" s="6"/>
    </row>
    <row r="821" spans="1:1" ht="12" customHeight="1">
      <c r="A821" s="6"/>
    </row>
    <row r="822" spans="1:1" ht="12" customHeight="1">
      <c r="A822" s="6"/>
    </row>
    <row r="823" spans="1:1" ht="12" customHeight="1">
      <c r="A823" s="6"/>
    </row>
    <row r="824" spans="1:1" ht="12" customHeight="1">
      <c r="A824" s="6"/>
    </row>
    <row r="825" spans="1:1" ht="12" customHeight="1">
      <c r="A825" s="6"/>
    </row>
    <row r="826" spans="1:1" ht="12" customHeight="1">
      <c r="A826" s="6"/>
    </row>
    <row r="827" spans="1:1" ht="12" customHeight="1">
      <c r="A827" s="6"/>
    </row>
    <row r="828" spans="1:1" ht="12" customHeight="1">
      <c r="A828" s="6"/>
    </row>
    <row r="829" spans="1:1" ht="12" customHeight="1">
      <c r="A829" s="6"/>
    </row>
    <row r="830" spans="1:1" ht="12" customHeight="1">
      <c r="A830" s="6"/>
    </row>
    <row r="831" spans="1:1" ht="12" customHeight="1">
      <c r="A831" s="6"/>
    </row>
    <row r="832" spans="1:1" ht="12" customHeight="1">
      <c r="A832" s="6"/>
    </row>
    <row r="833" spans="1:1" ht="12" customHeight="1">
      <c r="A833" s="6"/>
    </row>
    <row r="834" spans="1:1" ht="12" customHeight="1">
      <c r="A834" s="6"/>
    </row>
    <row r="835" spans="1:1" ht="12" customHeight="1">
      <c r="A835" s="6"/>
    </row>
    <row r="836" spans="1:1" ht="12" customHeight="1">
      <c r="A836" s="6"/>
    </row>
    <row r="837" spans="1:1" ht="12" customHeight="1">
      <c r="A837" s="6"/>
    </row>
    <row r="838" spans="1:1" ht="12" customHeight="1">
      <c r="A838" s="6"/>
    </row>
    <row r="839" spans="1:1" ht="12" customHeight="1">
      <c r="A839" s="6"/>
    </row>
    <row r="840" spans="1:1" ht="12" customHeight="1">
      <c r="A840" s="6"/>
    </row>
    <row r="841" spans="1:1" ht="12" customHeight="1">
      <c r="A841" s="6"/>
    </row>
    <row r="842" spans="1:1" ht="12" customHeight="1">
      <c r="A842" s="6"/>
    </row>
    <row r="843" spans="1:1" ht="12" customHeight="1">
      <c r="A843" s="6"/>
    </row>
    <row r="844" spans="1:1" ht="12" customHeight="1">
      <c r="A844" s="6"/>
    </row>
    <row r="845" spans="1:1" ht="12" customHeight="1">
      <c r="A845" s="6"/>
    </row>
    <row r="846" spans="1:1" ht="12" customHeight="1">
      <c r="A846" s="6"/>
    </row>
    <row r="847" spans="1:1" ht="12" customHeight="1">
      <c r="A847" s="6"/>
    </row>
    <row r="848" spans="1:1" ht="12" customHeight="1">
      <c r="A848" s="6"/>
    </row>
    <row r="849" spans="1:1" ht="12" customHeight="1">
      <c r="A849" s="6"/>
    </row>
    <row r="850" spans="1:1" ht="12" customHeight="1">
      <c r="A850" s="6"/>
    </row>
    <row r="851" spans="1:1" ht="12" customHeight="1">
      <c r="A851" s="6"/>
    </row>
    <row r="852" spans="1:1" ht="12" customHeight="1">
      <c r="A852" s="6"/>
    </row>
    <row r="853" spans="1:1" ht="12" customHeight="1">
      <c r="A853" s="6"/>
    </row>
    <row r="854" spans="1:1" ht="12" customHeight="1">
      <c r="A854" s="6"/>
    </row>
    <row r="855" spans="1:1" ht="12" customHeight="1">
      <c r="A855" s="6"/>
    </row>
    <row r="856" spans="1:1" ht="12" customHeight="1">
      <c r="A856" s="6"/>
    </row>
    <row r="857" spans="1:1" ht="12" customHeight="1">
      <c r="A857" s="6"/>
    </row>
    <row r="858" spans="1:1" ht="12" customHeight="1">
      <c r="A858" s="6"/>
    </row>
    <row r="859" spans="1:1" ht="12" customHeight="1">
      <c r="A859" s="6"/>
    </row>
    <row r="860" spans="1:1" ht="12" customHeight="1">
      <c r="A860" s="6"/>
    </row>
    <row r="861" spans="1:1" ht="12" customHeight="1">
      <c r="A861" s="6"/>
    </row>
    <row r="862" spans="1:1" ht="12" customHeight="1">
      <c r="A862" s="6"/>
    </row>
    <row r="863" spans="1:1" ht="12" customHeight="1">
      <c r="A863" s="6"/>
    </row>
    <row r="864" spans="1:1" ht="12" customHeight="1">
      <c r="A864" s="6"/>
    </row>
    <row r="865" spans="1:1" ht="12" customHeight="1">
      <c r="A865" s="6"/>
    </row>
    <row r="866" spans="1:1" ht="12" customHeight="1">
      <c r="A866" s="6"/>
    </row>
    <row r="867" spans="1:1" ht="12" customHeight="1">
      <c r="A867" s="6"/>
    </row>
    <row r="868" spans="1:1" ht="12" customHeight="1">
      <c r="A868" s="6"/>
    </row>
    <row r="869" spans="1:1" ht="12" customHeight="1">
      <c r="A869" s="6"/>
    </row>
    <row r="870" spans="1:1" ht="12" customHeight="1">
      <c r="A870" s="6"/>
    </row>
    <row r="871" spans="1:1" ht="12" customHeight="1">
      <c r="A871" s="6"/>
    </row>
    <row r="872" spans="1:1" ht="12" customHeight="1">
      <c r="A872" s="6"/>
    </row>
    <row r="873" spans="1:1" ht="12" customHeight="1">
      <c r="A873" s="6"/>
    </row>
    <row r="874" spans="1:1" ht="12" customHeight="1">
      <c r="A874" s="6"/>
    </row>
    <row r="875" spans="1:1" ht="12" customHeight="1">
      <c r="A875" s="6"/>
    </row>
    <row r="876" spans="1:1" ht="12" customHeight="1">
      <c r="A876" s="6"/>
    </row>
    <row r="877" spans="1:1" ht="12" customHeight="1">
      <c r="A877" s="6"/>
    </row>
    <row r="878" spans="1:1" ht="12" customHeight="1">
      <c r="A878" s="6"/>
    </row>
    <row r="879" spans="1:1" ht="12" customHeight="1">
      <c r="A879" s="6"/>
    </row>
    <row r="880" spans="1:1" ht="12" customHeight="1">
      <c r="A880" s="6"/>
    </row>
    <row r="881" spans="1:1" ht="12" customHeight="1">
      <c r="A881" s="6"/>
    </row>
    <row r="882" spans="1:1" ht="12" customHeight="1">
      <c r="A882" s="6"/>
    </row>
    <row r="883" spans="1:1" ht="12" customHeight="1">
      <c r="A883" s="6"/>
    </row>
    <row r="884" spans="1:1" ht="12" customHeight="1">
      <c r="A884" s="6"/>
    </row>
    <row r="885" spans="1:1" ht="12" customHeight="1">
      <c r="A885" s="6"/>
    </row>
    <row r="886" spans="1:1" ht="12" customHeight="1">
      <c r="A886" s="6"/>
    </row>
    <row r="887" spans="1:1" ht="12" customHeight="1">
      <c r="A887" s="6"/>
    </row>
    <row r="888" spans="1:1" ht="12" customHeight="1">
      <c r="A888" s="6"/>
    </row>
    <row r="889" spans="1:1" ht="12" customHeight="1">
      <c r="A889" s="6"/>
    </row>
    <row r="890" spans="1:1" ht="12" customHeight="1">
      <c r="A890" s="6"/>
    </row>
    <row r="891" spans="1:1" ht="12" customHeight="1">
      <c r="A891" s="6"/>
    </row>
    <row r="892" spans="1:1" ht="12" customHeight="1">
      <c r="A892" s="6"/>
    </row>
    <row r="893" spans="1:1" ht="12" customHeight="1">
      <c r="A893" s="6"/>
    </row>
    <row r="894" spans="1:1" ht="12" customHeight="1">
      <c r="A894" s="6"/>
    </row>
    <row r="895" spans="1:1" ht="12" customHeight="1">
      <c r="A895" s="6"/>
    </row>
    <row r="896" spans="1:1" ht="12" customHeight="1">
      <c r="A896" s="6"/>
    </row>
    <row r="897" spans="1:1" ht="12" customHeight="1">
      <c r="A897" s="6"/>
    </row>
    <row r="898" spans="1:1" ht="12" customHeight="1">
      <c r="A898" s="6"/>
    </row>
    <row r="899" spans="1:1" ht="12" customHeight="1">
      <c r="A899" s="6"/>
    </row>
    <row r="900" spans="1:1" ht="12" customHeight="1">
      <c r="A900" s="6"/>
    </row>
    <row r="901" spans="1:1" ht="12" customHeight="1">
      <c r="A901" s="6"/>
    </row>
    <row r="902" spans="1:1" ht="12" customHeight="1">
      <c r="A902" s="6"/>
    </row>
    <row r="903" spans="1:1" ht="12" customHeight="1">
      <c r="A903" s="6"/>
    </row>
    <row r="904" spans="1:1" ht="12" customHeight="1">
      <c r="A904" s="6"/>
    </row>
    <row r="905" spans="1:1" ht="12" customHeight="1">
      <c r="A905" s="6"/>
    </row>
    <row r="906" spans="1:1" ht="12" customHeight="1">
      <c r="A906" s="6"/>
    </row>
    <row r="907" spans="1:1" ht="12" customHeight="1">
      <c r="A907" s="6"/>
    </row>
    <row r="908" spans="1:1" ht="12" customHeight="1">
      <c r="A908" s="6"/>
    </row>
    <row r="909" spans="1:1" ht="12" customHeight="1">
      <c r="A909" s="6"/>
    </row>
    <row r="910" spans="1:1" ht="12" customHeight="1">
      <c r="A910" s="6"/>
    </row>
    <row r="911" spans="1:1" ht="12" customHeight="1">
      <c r="A911" s="6"/>
    </row>
    <row r="912" spans="1:1" ht="12" customHeight="1">
      <c r="A912" s="6"/>
    </row>
    <row r="913" spans="1:1" ht="12" customHeight="1">
      <c r="A913" s="6"/>
    </row>
    <row r="914" spans="1:1" ht="12" customHeight="1">
      <c r="A914" s="6"/>
    </row>
    <row r="915" spans="1:1" ht="12" customHeight="1">
      <c r="A915" s="6"/>
    </row>
    <row r="916" spans="1:1" ht="12" customHeight="1">
      <c r="A916" s="6"/>
    </row>
    <row r="917" spans="1:1" ht="12" customHeight="1">
      <c r="A917" s="6"/>
    </row>
    <row r="918" spans="1:1" ht="12" customHeight="1">
      <c r="A918" s="6"/>
    </row>
    <row r="919" spans="1:1" ht="12" customHeight="1">
      <c r="A919" s="6"/>
    </row>
    <row r="920" spans="1:1" ht="12" customHeight="1">
      <c r="A920" s="6"/>
    </row>
    <row r="921" spans="1:1" ht="12" customHeight="1">
      <c r="A921" s="6"/>
    </row>
    <row r="922" spans="1:1" ht="12" customHeight="1">
      <c r="A922" s="6"/>
    </row>
    <row r="923" spans="1:1" ht="12" customHeight="1">
      <c r="A923" s="6"/>
    </row>
    <row r="924" spans="1:1" ht="12" customHeight="1">
      <c r="A924" s="6"/>
    </row>
    <row r="925" spans="1:1" ht="12" customHeight="1">
      <c r="A925" s="6"/>
    </row>
    <row r="926" spans="1:1" ht="12" customHeight="1">
      <c r="A926" s="6"/>
    </row>
    <row r="927" spans="1:1" ht="12" customHeight="1">
      <c r="A927" s="6"/>
    </row>
    <row r="928" spans="1:1" ht="12" customHeight="1">
      <c r="A928" s="6"/>
    </row>
    <row r="929" spans="1:1" ht="12" customHeight="1">
      <c r="A929" s="6"/>
    </row>
    <row r="930" spans="1:1" ht="12" customHeight="1">
      <c r="A930" s="6"/>
    </row>
    <row r="931" spans="1:1" ht="12" customHeight="1">
      <c r="A931" s="6"/>
    </row>
    <row r="932" spans="1:1" ht="12" customHeight="1">
      <c r="A932" s="6"/>
    </row>
    <row r="933" spans="1:1" ht="12" customHeight="1">
      <c r="A933" s="6"/>
    </row>
    <row r="934" spans="1:1" ht="12" customHeight="1">
      <c r="A934" s="6"/>
    </row>
    <row r="935" spans="1:1" ht="12" customHeight="1">
      <c r="A935" s="6"/>
    </row>
    <row r="936" spans="1:1" ht="12" customHeight="1">
      <c r="A936" s="6"/>
    </row>
    <row r="937" spans="1:1" ht="12" customHeight="1">
      <c r="A937" s="6"/>
    </row>
    <row r="938" spans="1:1" ht="12" customHeight="1">
      <c r="A938" s="6"/>
    </row>
    <row r="939" spans="1:1" ht="12" customHeight="1">
      <c r="A939" s="6"/>
    </row>
    <row r="940" spans="1:1" ht="12" customHeight="1">
      <c r="A940" s="6"/>
    </row>
    <row r="941" spans="1:1" ht="12" customHeight="1">
      <c r="A941" s="6"/>
    </row>
    <row r="942" spans="1:1" ht="12" customHeight="1">
      <c r="A942" s="6"/>
    </row>
    <row r="943" spans="1:1" ht="12" customHeight="1">
      <c r="A943" s="6"/>
    </row>
    <row r="944" spans="1:1" ht="12" customHeight="1">
      <c r="A944" s="6"/>
    </row>
    <row r="945" spans="1:1" ht="12" customHeight="1">
      <c r="A945" s="6"/>
    </row>
    <row r="946" spans="1:1" ht="12" customHeight="1">
      <c r="A946" s="6"/>
    </row>
    <row r="947" spans="1:1" ht="12" customHeight="1">
      <c r="A947" s="6"/>
    </row>
    <row r="948" spans="1:1" ht="12" customHeight="1">
      <c r="A948" s="6"/>
    </row>
    <row r="949" spans="1:1" ht="12" customHeight="1">
      <c r="A949" s="6"/>
    </row>
    <row r="950" spans="1:1" ht="12" customHeight="1">
      <c r="A950" s="6"/>
    </row>
    <row r="951" spans="1:1" ht="12" customHeight="1">
      <c r="A951" s="6"/>
    </row>
    <row r="952" spans="1:1" ht="12" customHeight="1">
      <c r="A952" s="6"/>
    </row>
    <row r="953" spans="1:1" ht="12" customHeight="1">
      <c r="A953" s="6"/>
    </row>
    <row r="954" spans="1:1" ht="12" customHeight="1">
      <c r="A954" s="6"/>
    </row>
    <row r="955" spans="1:1" ht="12" customHeight="1">
      <c r="A955" s="6"/>
    </row>
    <row r="956" spans="1:1" ht="12" customHeight="1">
      <c r="A956" s="6"/>
    </row>
    <row r="957" spans="1:1" ht="12" customHeight="1">
      <c r="A957" s="6"/>
    </row>
    <row r="958" spans="1:1" ht="12" customHeight="1">
      <c r="A958" s="6"/>
    </row>
    <row r="959" spans="1:1" ht="12" customHeight="1">
      <c r="A959" s="6"/>
    </row>
    <row r="960" spans="1:1" ht="12" customHeight="1">
      <c r="A960" s="6"/>
    </row>
    <row r="961" spans="1:1" ht="12" customHeight="1">
      <c r="A961" s="6"/>
    </row>
    <row r="962" spans="1:1" ht="12" customHeight="1">
      <c r="A962" s="6"/>
    </row>
    <row r="963" spans="1:1" ht="12" customHeight="1">
      <c r="A963" s="6"/>
    </row>
    <row r="964" spans="1:1" ht="12" customHeight="1">
      <c r="A964" s="6"/>
    </row>
    <row r="965" spans="1:1" ht="12" customHeight="1">
      <c r="A965" s="6"/>
    </row>
    <row r="966" spans="1:1" ht="12" customHeight="1">
      <c r="A966" s="6"/>
    </row>
    <row r="967" spans="1:1" ht="12" customHeight="1">
      <c r="A967" s="6"/>
    </row>
    <row r="968" spans="1:1" ht="12" customHeight="1">
      <c r="A968" s="6"/>
    </row>
    <row r="969" spans="1:1" ht="12" customHeight="1">
      <c r="A969" s="6"/>
    </row>
    <row r="970" spans="1:1" ht="12" customHeight="1">
      <c r="A970" s="6"/>
    </row>
    <row r="971" spans="1:1" ht="12" customHeight="1">
      <c r="A971" s="6"/>
    </row>
    <row r="972" spans="1:1" ht="12" customHeight="1">
      <c r="A972" s="6"/>
    </row>
    <row r="973" spans="1:1" ht="12" customHeight="1">
      <c r="A973" s="6"/>
    </row>
    <row r="974" spans="1:1" ht="12" customHeight="1">
      <c r="A974" s="6"/>
    </row>
    <row r="975" spans="1:1" ht="12" customHeight="1">
      <c r="A975" s="6"/>
    </row>
    <row r="976" spans="1:1" ht="12" customHeight="1">
      <c r="A976" s="6"/>
    </row>
    <row r="977" spans="1:1" ht="12" customHeight="1">
      <c r="A977" s="6"/>
    </row>
    <row r="978" spans="1:1" ht="12" customHeight="1">
      <c r="A978" s="6"/>
    </row>
    <row r="979" spans="1:1" ht="12" customHeight="1">
      <c r="A979" s="6"/>
    </row>
    <row r="980" spans="1:1" ht="12" customHeight="1">
      <c r="A980" s="6"/>
    </row>
    <row r="981" spans="1:1" ht="12" customHeight="1">
      <c r="A981" s="6"/>
    </row>
    <row r="982" spans="1:1" ht="12" customHeight="1">
      <c r="A982" s="6"/>
    </row>
    <row r="983" spans="1:1" ht="12" customHeight="1">
      <c r="A983" s="6"/>
    </row>
    <row r="984" spans="1:1" ht="12" customHeight="1">
      <c r="A984" s="6"/>
    </row>
    <row r="985" spans="1:1" ht="12" customHeight="1">
      <c r="A985" s="6"/>
    </row>
    <row r="986" spans="1:1" ht="12" customHeight="1">
      <c r="A986" s="6"/>
    </row>
    <row r="987" spans="1:1" ht="12" customHeight="1">
      <c r="A987" s="6"/>
    </row>
    <row r="988" spans="1:1" ht="12" customHeight="1">
      <c r="A988" s="6"/>
    </row>
    <row r="989" spans="1:1" ht="12" customHeight="1">
      <c r="A989" s="6"/>
    </row>
    <row r="990" spans="1:1" ht="12" customHeight="1">
      <c r="A990" s="6"/>
    </row>
    <row r="991" spans="1:1" ht="12" customHeight="1">
      <c r="A991" s="6"/>
    </row>
    <row r="992" spans="1:1" ht="12" customHeight="1">
      <c r="A992" s="6"/>
    </row>
    <row r="993" spans="1:1" ht="12" customHeight="1">
      <c r="A993" s="6"/>
    </row>
    <row r="994" spans="1:1" ht="12" customHeight="1">
      <c r="A994" s="6"/>
    </row>
    <row r="995" spans="1:1" ht="12" customHeight="1">
      <c r="A995" s="6"/>
    </row>
    <row r="996" spans="1:1" ht="12" customHeight="1">
      <c r="A996" s="6"/>
    </row>
    <row r="997" spans="1:1" ht="12" customHeight="1">
      <c r="A997" s="6"/>
    </row>
    <row r="998" spans="1:1" ht="12" customHeight="1">
      <c r="A998" s="6"/>
    </row>
    <row r="999" spans="1:1" ht="12" customHeight="1">
      <c r="A999" s="6"/>
    </row>
    <row r="1000" spans="1:1" ht="12" customHeight="1">
      <c r="A1000" s="6"/>
    </row>
  </sheetData>
  <mergeCells count="1">
    <mergeCell ref="A1:D1"/>
  </mergeCells>
  <dataValidations count="3">
    <dataValidation type="list" allowBlank="1" showErrorMessage="1" sqref="B61:D61 B71:D71" xr:uid="{00000000-0002-0000-0C00-000000000000}">
      <formula1>arbeiders</formula1>
    </dataValidation>
    <dataValidation type="list" allowBlank="1" showErrorMessage="1" sqref="B24:D24 B34:D34 B44:D44 B51:D51" xr:uid="{00000000-0002-0000-0C00-000001000000}">
      <formula1>artiesten</formula1>
    </dataValidation>
    <dataValidation type="list" allowBlank="1" showErrorMessage="1" sqref="B4:D4 B14:D14" xr:uid="{00000000-0002-0000-0C00-000002000000}">
      <formula1>bedienden</formula1>
    </dataValidation>
  </dataValidations>
  <pageMargins left="0.75" right="0.75" top="1" bottom="1" header="0" footer="0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50"/>
    <pageSetUpPr fitToPage="1"/>
  </sheetPr>
  <dimension ref="A1:Z1000"/>
  <sheetViews>
    <sheetView workbookViewId="0">
      <selection activeCell="C83" sqref="C83"/>
    </sheetView>
  </sheetViews>
  <sheetFormatPr defaultColWidth="14.5" defaultRowHeight="15" customHeight="1"/>
  <cols>
    <col min="1" max="1" width="35.875" customWidth="1"/>
    <col min="2" max="2" width="22" customWidth="1"/>
    <col min="3" max="3" width="15.5" customWidth="1"/>
    <col min="4" max="4" width="26.5" customWidth="1"/>
    <col min="5" max="26" width="10.875" customWidth="1"/>
  </cols>
  <sheetData>
    <row r="1" spans="1:26" s="101" customFormat="1" ht="18" customHeight="1">
      <c r="A1" s="173" t="s">
        <v>215</v>
      </c>
      <c r="B1" s="174"/>
      <c r="C1" s="174"/>
      <c r="D1" s="175"/>
    </row>
    <row r="2" spans="1:26" ht="12" customHeight="1">
      <c r="A2" s="6"/>
      <c r="B2" s="4"/>
      <c r="C2" s="4"/>
      <c r="D2" s="4"/>
    </row>
    <row r="3" spans="1:26" ht="12" customHeight="1">
      <c r="A3" s="6"/>
      <c r="C3" s="4"/>
      <c r="D3" s="4"/>
    </row>
    <row r="4" spans="1:26" ht="12" customHeight="1">
      <c r="A4" s="15" t="s">
        <v>156</v>
      </c>
      <c r="B4" s="155" t="s">
        <v>216</v>
      </c>
      <c r="C4" s="155" t="s">
        <v>217</v>
      </c>
      <c r="D4" s="155" t="s">
        <v>218</v>
      </c>
    </row>
    <row r="5" spans="1:26" ht="12" customHeight="1">
      <c r="A5" s="6" t="s">
        <v>160</v>
      </c>
      <c r="B5" s="69">
        <f>SUMIF(' TOTAAL 2026'!$C$4:$G$4,"prod1",' TOTAAL 2026'!$C5:$G5)</f>
        <v>0</v>
      </c>
      <c r="C5" s="69">
        <f>SUMIF(' TOTAAL 2026'!$C$4:$G$4,"prod2",' TOTAAL 2026'!$C5:$G5)</f>
        <v>0</v>
      </c>
      <c r="D5" s="69">
        <f>SUMIF(' TOTAAL 2026'!$C$4:$G$4,"prod3",' TOTAAL 2026'!$C5:$G5)</f>
        <v>0</v>
      </c>
    </row>
    <row r="6" spans="1:26" ht="12" customHeight="1">
      <c r="A6" s="6" t="s">
        <v>161</v>
      </c>
      <c r="B6" s="69">
        <f>SUMIF(' TOTAAL 2026'!$C$4:$G$4,"prod1",' TOTAAL 2026'!$C6:$G6)</f>
        <v>0</v>
      </c>
      <c r="C6" s="69">
        <f>SUMIF(' TOTAAL 2026'!$C$4:$G$4,"prod2",' TOTAAL 2026'!$C6:$G6)</f>
        <v>0</v>
      </c>
      <c r="D6" s="69">
        <f>SUMIF(' TOTAAL 2026'!$C$4:$G$4,"prod3",' TOTAAL 2026'!$C6:$G6)</f>
        <v>0</v>
      </c>
    </row>
    <row r="7" spans="1:26" ht="12" customHeight="1">
      <c r="A7" s="6" t="s">
        <v>162</v>
      </c>
      <c r="B7" s="69">
        <f>SUMIF(' TOTAAL 2026'!$C$4:$G$4,"prod1",' TOTAAL 2026'!$C7:$G7)</f>
        <v>0</v>
      </c>
      <c r="C7" s="69">
        <f>SUMIF(' TOTAAL 2026'!$C$4:$G$4,"prod2",' TOTAAL 2026'!$C7:$G7)</f>
        <v>0</v>
      </c>
      <c r="D7" s="69">
        <f>SUMIF(' TOTAAL 2026'!$C$4:$G$4,"prod3",' TOTAAL 2026'!$C7:$G7)</f>
        <v>0</v>
      </c>
    </row>
    <row r="8" spans="1:26" ht="12" customHeight="1">
      <c r="A8" s="6" t="s">
        <v>163</v>
      </c>
      <c r="B8" s="69">
        <f>SUMIF(' TOTAAL 2026'!$C$4:$G$4,"prod1",' TOTAAL 2026'!$C8:$G8)</f>
        <v>0</v>
      </c>
      <c r="C8" s="69">
        <f>SUMIF(' TOTAAL 2026'!$C$4:$G$4,"prod2",' TOTAAL 2026'!$C8:$G8)</f>
        <v>0</v>
      </c>
      <c r="D8" s="69">
        <f>SUMIF(' TOTAAL 2026'!$C$4:$G$4,"prod3",' TOTAAL 2026'!$C8:$G8)</f>
        <v>0</v>
      </c>
    </row>
    <row r="9" spans="1:26" ht="12" customHeight="1">
      <c r="A9" s="6" t="s">
        <v>164</v>
      </c>
      <c r="B9" s="69">
        <f>SUMIF(' TOTAAL 2026'!$C$4:$G$4,"prod1",' TOTAAL 2026'!$C9:$G9)</f>
        <v>0</v>
      </c>
      <c r="C9" s="69">
        <f>SUMIF(' TOTAAL 2026'!$C$4:$G$4,"prod2",' TOTAAL 2026'!$C9:$G9)</f>
        <v>0</v>
      </c>
      <c r="D9" s="69">
        <f>SUMIF(' TOTAAL 2026'!$C$4:$G$4,"prod3",' TOTAAL 2026'!$C9:$G9)</f>
        <v>0</v>
      </c>
    </row>
    <row r="10" spans="1:26" ht="12" customHeight="1">
      <c r="A10" s="6"/>
      <c r="B10" s="74">
        <f t="shared" ref="B10:D10" si="0">SUM(B5:B9)</f>
        <v>0</v>
      </c>
      <c r="C10" s="74">
        <f t="shared" si="0"/>
        <v>0</v>
      </c>
      <c r="D10" s="74">
        <f t="shared" si="0"/>
        <v>0</v>
      </c>
    </row>
    <row r="11" spans="1:26" ht="12" customHeight="1">
      <c r="A11" s="146" t="s">
        <v>106</v>
      </c>
      <c r="B11" s="147">
        <f>SUMIF(' TOTAAL 2026'!$C$4:$G$4,"prod1",' TOTAAL 2026'!$C11:$G11)</f>
        <v>0</v>
      </c>
      <c r="C11" s="148">
        <f>SUMIF(' TOTAAL 2026'!$C$4:$G$4,"prod2",' TOTAAL 2026'!$C11:$G11)</f>
        <v>0</v>
      </c>
      <c r="D11" s="149">
        <f>SUMIF(' TOTAAL 2026'!$C$4:$G$4,"prod3",' TOTAAL 2026'!$C11:$G11)</f>
        <v>0</v>
      </c>
    </row>
    <row r="12" spans="1:26" ht="12" customHeight="1">
      <c r="A12" s="6"/>
    </row>
    <row r="13" spans="1:26" ht="12" customHeight="1">
      <c r="A13" s="6"/>
      <c r="B13" s="6"/>
      <c r="C13" s="4"/>
      <c r="D13" s="4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5" t="s">
        <v>203</v>
      </c>
      <c r="B14" s="155" t="s">
        <v>216</v>
      </c>
      <c r="C14" s="155" t="s">
        <v>217</v>
      </c>
      <c r="D14" s="155" t="s">
        <v>218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6" t="s">
        <v>160</v>
      </c>
      <c r="B15" s="69">
        <f>SUMIF(' TOTAAL 2026'!$C$16:$G$16,"prod1",' TOTAAL 2026'!$C17:$G17)</f>
        <v>0</v>
      </c>
      <c r="C15" s="69">
        <f>SUMIF(' TOTAAL 2026'!$C$16:$G$16,"prod2",' TOTAAL 2026'!$C17:$G17)</f>
        <v>0</v>
      </c>
      <c r="D15" s="69">
        <f>SUMIF(' TOTAAL 2026'!$C$16:$G$16,"prod3",' TOTAAL 2026'!$C17:$G17)</f>
        <v>0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2" customHeight="1">
      <c r="A16" s="6" t="s">
        <v>161</v>
      </c>
      <c r="B16" s="69">
        <f>SUMIF(' TOTAAL 2026'!$C$16:$G$16,"prod1",' TOTAAL 2026'!$C18:$G18)</f>
        <v>0</v>
      </c>
      <c r="C16" s="69">
        <f>SUMIF(' TOTAAL 2026'!$C$16:$G$16,"prod2",' TOTAAL 2026'!$C18:$G18)</f>
        <v>0</v>
      </c>
      <c r="D16" s="69">
        <f>SUMIF(' TOTAAL 2026'!$C$16:$G$16,"prod3",' TOTAAL 2026'!$C18:$G18)</f>
        <v>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2" customHeight="1">
      <c r="A17" s="6" t="s">
        <v>162</v>
      </c>
      <c r="B17" s="69">
        <f>SUMIF(' TOTAAL 2026'!$C$16:$G$16,"prod1",' TOTAAL 2026'!$C19:$G19)</f>
        <v>0</v>
      </c>
      <c r="C17" s="69">
        <f>SUMIF(' TOTAAL 2026'!$C$16:$G$16,"prod2",' TOTAAL 2026'!$C19:$G19)</f>
        <v>0</v>
      </c>
      <c r="D17" s="69">
        <f>SUMIF(' TOTAAL 2026'!$C$16:$G$16,"prod3",' TOTAAL 2026'!$C19:$G19)</f>
        <v>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2" customHeight="1">
      <c r="A18" s="6" t="s">
        <v>163</v>
      </c>
      <c r="B18" s="69">
        <f>SUMIF(' TOTAAL 2026'!$C$16:$G$16,"prod1",' TOTAAL 2026'!$C20:$G20)</f>
        <v>0</v>
      </c>
      <c r="C18" s="69">
        <f>SUMIF(' TOTAAL 2026'!$C$16:$G$16,"prod2",' TOTAAL 2026'!$C20:$G20)</f>
        <v>0</v>
      </c>
      <c r="D18" s="69">
        <f>SUMIF(' TOTAAL 2026'!$C$16:$G$16,"prod3",' TOTAAL 2026'!$C20:$G20)</f>
        <v>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2" customHeight="1">
      <c r="A19" s="6" t="s">
        <v>164</v>
      </c>
      <c r="B19" s="69">
        <f>SUMIF(' TOTAAL 2026'!$C$16:$G$16,"prod1",' TOTAAL 2026'!$C21:$G21)</f>
        <v>0</v>
      </c>
      <c r="C19" s="69">
        <f>SUMIF(' TOTAAL 2026'!$C$16:$G$16,"prod2",' TOTAAL 2026'!$C21:$G21)</f>
        <v>0</v>
      </c>
      <c r="D19" s="69">
        <f>SUMIF(' TOTAAL 2026'!$C$16:$G$16,"prod3",' TOTAAL 2026'!$C21:$G21)</f>
        <v>0</v>
      </c>
    </row>
    <row r="20" spans="1:26" ht="12" customHeight="1">
      <c r="A20" s="6"/>
      <c r="B20" s="74">
        <f t="shared" ref="B20:D20" si="1">SUM(B15:B19)</f>
        <v>0</v>
      </c>
      <c r="C20" s="74">
        <f t="shared" si="1"/>
        <v>0</v>
      </c>
      <c r="D20" s="74">
        <f t="shared" si="1"/>
        <v>0</v>
      </c>
    </row>
    <row r="21" spans="1:26" ht="12" customHeight="1">
      <c r="A21" s="81" t="s">
        <v>106</v>
      </c>
      <c r="B21" s="147">
        <f>SUMIF(' TOTAAL 2026'!$C$16:$G$16,"prod1",' TOTAAL 2026'!$C23:$G23)</f>
        <v>0</v>
      </c>
      <c r="C21" s="147">
        <f>SUMIF(' TOTAAL 2026'!$C$16:$G$16,"prod2",' TOTAAL 2026'!$C23:$G23)</f>
        <v>0</v>
      </c>
      <c r="D21" s="147">
        <f>SUMIF(' TOTAAL 2026'!$C$16:$G$16,"prod3",' TOTAAL 2026'!$C23:$G23)</f>
        <v>0</v>
      </c>
    </row>
    <row r="22" spans="1:26" ht="12" customHeight="1">
      <c r="A22" s="6"/>
      <c r="B22" s="73"/>
      <c r="C22" s="73"/>
      <c r="D22" s="73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6"/>
      <c r="B23" s="6"/>
      <c r="C23" s="73"/>
      <c r="D23" s="7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" customHeight="1">
      <c r="A24" s="15" t="s">
        <v>167</v>
      </c>
      <c r="B24" s="155" t="s">
        <v>216</v>
      </c>
      <c r="C24" s="155" t="s">
        <v>217</v>
      </c>
      <c r="D24" s="155" t="s">
        <v>218</v>
      </c>
    </row>
    <row r="25" spans="1:26" ht="12" customHeight="1">
      <c r="A25" s="6" t="s">
        <v>160</v>
      </c>
      <c r="B25" s="69">
        <f>SUMIF(' TOTAAL 2026'!$C$28:$G$28,"prod1",' TOTAAL 2026'!$C29:$G29)</f>
        <v>0</v>
      </c>
      <c r="C25" s="69">
        <f>SUMIF(' TOTAAL 2026'!$C$28:$G$28,"prod2",' TOTAAL 2026'!$C29:$G29)</f>
        <v>0</v>
      </c>
      <c r="D25" s="69">
        <f>SUMIF(' TOTAAL 2026'!$C$28:$G$28,"prod3",' TOTAAL 2026'!$C29:$G29)</f>
        <v>0</v>
      </c>
    </row>
    <row r="26" spans="1:26" ht="12" customHeight="1">
      <c r="A26" s="6" t="s">
        <v>161</v>
      </c>
      <c r="B26" s="69">
        <f>SUMIF(' TOTAAL 2026'!$C$28:$G$28,"prod1",' TOTAAL 2026'!$C30:$G30)</f>
        <v>0</v>
      </c>
      <c r="C26" s="69">
        <f>SUMIF(' TOTAAL 2026'!$C$28:$G$28,"prod2",' TOTAAL 2026'!$C30:$G30)</f>
        <v>0</v>
      </c>
      <c r="D26" s="69">
        <f>SUMIF(' TOTAAL 2026'!$C$28:$G$28,"prod3",' TOTAAL 2026'!$C30:$G30)</f>
        <v>0</v>
      </c>
    </row>
    <row r="27" spans="1:26" ht="12" customHeight="1">
      <c r="A27" s="6" t="s">
        <v>162</v>
      </c>
      <c r="B27" s="69">
        <f>SUMIF(' TOTAAL 2026'!$C$28:$G$28,"prod1",' TOTAAL 2026'!$C31:$G31)</f>
        <v>0</v>
      </c>
      <c r="C27" s="69">
        <f>SUMIF(' TOTAAL 2026'!$C$28:$G$28,"prod2",' TOTAAL 2026'!$C31:$G31)</f>
        <v>0</v>
      </c>
      <c r="D27" s="69">
        <f>SUMIF(' TOTAAL 2026'!$C$28:$G$28,"prod3",' TOTAAL 2026'!$C31:$G31)</f>
        <v>0</v>
      </c>
    </row>
    <row r="28" spans="1:26" ht="12" customHeight="1">
      <c r="A28" s="6" t="s">
        <v>163</v>
      </c>
      <c r="B28" s="69">
        <f>SUMIF(' TOTAAL 2026'!$C$28:$G$28,"prod1",' TOTAAL 2026'!$C32:$G32)</f>
        <v>0</v>
      </c>
      <c r="C28" s="69">
        <f>SUMIF(' TOTAAL 2026'!$C$28:$G$28,"prod2",' TOTAAL 2026'!$C32:$G32)</f>
        <v>0</v>
      </c>
      <c r="D28" s="69">
        <f>SUMIF(' TOTAAL 2026'!$C$28:$G$28,"prod3",' TOTAAL 2026'!$C32:$G32)</f>
        <v>0</v>
      </c>
    </row>
    <row r="29" spans="1:26" ht="12" customHeight="1">
      <c r="A29" s="6" t="s">
        <v>164</v>
      </c>
      <c r="B29" s="69">
        <f>SUMIF(' TOTAAL 2026'!$C$28:$G$28,"prod1",' TOTAAL 2026'!$C33:$G33)</f>
        <v>0</v>
      </c>
      <c r="C29" s="69">
        <f>SUMIF(' TOTAAL 2026'!$C$28:$G$28,"prod2",' TOTAAL 2026'!$C33:$G33)</f>
        <v>0</v>
      </c>
      <c r="D29" s="69">
        <f>SUMIF(' TOTAAL 2026'!$C$28:$G$28,"prod3",' TOTAAL 2026'!$C33:$G33)</f>
        <v>0</v>
      </c>
    </row>
    <row r="30" spans="1:26" ht="12" customHeight="1">
      <c r="A30" s="6"/>
      <c r="B30" s="74">
        <f t="shared" ref="B30:D30" si="2">SUM(B25:B29)</f>
        <v>0</v>
      </c>
      <c r="C30" s="74">
        <f t="shared" si="2"/>
        <v>0</v>
      </c>
      <c r="D30" s="74">
        <f t="shared" si="2"/>
        <v>0</v>
      </c>
    </row>
    <row r="31" spans="1:26" ht="12" customHeight="1">
      <c r="A31" s="146" t="s">
        <v>106</v>
      </c>
      <c r="B31" s="147">
        <f>SUMIF(' TOTAAL 2026'!$C$28:$G$28,"prod1",' TOTAAL 2026'!$C35:$G35)</f>
        <v>0</v>
      </c>
      <c r="C31" s="148">
        <f>SUMIF(' TOTAAL 2026'!$C$28:$G$28,"prod2",' TOTAAL 2026'!$C35:$G35)</f>
        <v>0</v>
      </c>
      <c r="D31" s="149">
        <f>SUMIF(' TOTAAL 2026'!$C$28:$G$28,"prod3",' TOTAAL 2026'!$C35:$G35)</f>
        <v>0</v>
      </c>
    </row>
    <row r="32" spans="1:26" ht="12" customHeight="1">
      <c r="A32" s="6"/>
    </row>
    <row r="33" spans="1:4" ht="12" customHeight="1">
      <c r="A33" s="6"/>
      <c r="C33" s="4"/>
      <c r="D33" s="4"/>
    </row>
    <row r="34" spans="1:4" ht="12" customHeight="1">
      <c r="A34" s="15" t="s">
        <v>168</v>
      </c>
      <c r="B34" s="155" t="s">
        <v>216</v>
      </c>
      <c r="C34" s="155" t="s">
        <v>217</v>
      </c>
      <c r="D34" s="155" t="s">
        <v>218</v>
      </c>
    </row>
    <row r="35" spans="1:4" ht="12" customHeight="1">
      <c r="A35" s="6" t="s">
        <v>160</v>
      </c>
      <c r="B35" s="69">
        <f>SUMIF(' TOTAAL 2026'!$C$40:$G$40,"prod1",' TOTAAL 2026'!$C41:$G41)</f>
        <v>0</v>
      </c>
      <c r="C35" s="69">
        <f>SUMIF(' TOTAAL 2026'!$C$40:$G$40,"prod2",' TOTAAL 2026'!$C41:$G41)</f>
        <v>0</v>
      </c>
      <c r="D35" s="69">
        <f>SUMIF(' TOTAAL 2026'!$C$40:$G$40,"prod3",' TOTAAL 2026'!$C41:$G41)</f>
        <v>0</v>
      </c>
    </row>
    <row r="36" spans="1:4" ht="12" customHeight="1">
      <c r="A36" s="6" t="s">
        <v>161</v>
      </c>
      <c r="B36" s="69">
        <f>SUMIF(' TOTAAL 2026'!$C$40:$G$40,"prod1",' TOTAAL 2026'!$C42:$G42)</f>
        <v>0</v>
      </c>
      <c r="C36" s="69">
        <f>SUMIF(' TOTAAL 2026'!$C$40:$G$40,"prod2",' TOTAAL 2026'!$C42:$G42)</f>
        <v>0</v>
      </c>
      <c r="D36" s="69">
        <f>SUMIF(' TOTAAL 2026'!$C$40:$G$40,"prod3",' TOTAAL 2026'!$C42:$G42)</f>
        <v>0</v>
      </c>
    </row>
    <row r="37" spans="1:4" ht="12" customHeight="1">
      <c r="A37" s="6" t="s">
        <v>162</v>
      </c>
      <c r="B37" s="69">
        <f>SUMIF(' TOTAAL 2026'!$C$40:$G$40,"prod1",' TOTAAL 2026'!$C43:$G43)</f>
        <v>0</v>
      </c>
      <c r="C37" s="69">
        <f>SUMIF(' TOTAAL 2026'!$C$40:$G$40,"prod2",' TOTAAL 2026'!$C43:$G43)</f>
        <v>0</v>
      </c>
      <c r="D37" s="69">
        <f>SUMIF(' TOTAAL 2026'!$C$40:$G$40,"prod3",' TOTAAL 2026'!$C43:$G43)</f>
        <v>0</v>
      </c>
    </row>
    <row r="38" spans="1:4" ht="12" customHeight="1">
      <c r="A38" s="6" t="s">
        <v>163</v>
      </c>
      <c r="B38" s="69">
        <f>SUMIF(' TOTAAL 2026'!$C$40:$G$40,"prod1",' TOTAAL 2026'!$C44:$G44)</f>
        <v>0</v>
      </c>
      <c r="C38" s="69">
        <f>SUMIF(' TOTAAL 2026'!$C$40:$G$40,"prod2",' TOTAAL 2026'!$C44:$G44)</f>
        <v>0</v>
      </c>
      <c r="D38" s="69">
        <f>SUMIF(' TOTAAL 2026'!$C$40:$G$40,"prod3",' TOTAAL 2026'!$C44:$G44)</f>
        <v>0</v>
      </c>
    </row>
    <row r="39" spans="1:4" ht="12" customHeight="1">
      <c r="A39" s="6" t="s">
        <v>164</v>
      </c>
      <c r="B39" s="69">
        <f>SUMIF(' TOTAAL 2026'!$C$40:$G$40,"prod1",' TOTAAL 2026'!$C45:$G45)</f>
        <v>0</v>
      </c>
      <c r="C39" s="69">
        <f>SUMIF(' TOTAAL 2026'!$C$40:$G$40,"prod2",' TOTAAL 2026'!$C45:$G45)</f>
        <v>0</v>
      </c>
      <c r="D39" s="69">
        <f>SUMIF(' TOTAAL 2026'!$C$40:$G$40,"prod3",' TOTAAL 2026'!$C45:$G45)</f>
        <v>0</v>
      </c>
    </row>
    <row r="40" spans="1:4" ht="12" customHeight="1">
      <c r="A40" s="6"/>
      <c r="B40" s="74">
        <f t="shared" ref="B40:D40" si="3">SUM(B35:B39)</f>
        <v>0</v>
      </c>
      <c r="C40" s="74">
        <f t="shared" si="3"/>
        <v>0</v>
      </c>
      <c r="D40" s="74">
        <f t="shared" si="3"/>
        <v>0</v>
      </c>
    </row>
    <row r="41" spans="1:4" ht="12" customHeight="1">
      <c r="A41" s="146" t="s">
        <v>106</v>
      </c>
      <c r="B41" s="147">
        <f>SUMIF(' TOTAAL 2026'!$C$40:$G$40,"prod1",' TOTAAL 2026'!$C47:$G47)</f>
        <v>0</v>
      </c>
      <c r="C41" s="148">
        <f>SUMIF(' TOTAAL 2026'!$C$40:$G$40,"prod2",' TOTAAL 2026'!$C47:$G47)</f>
        <v>0</v>
      </c>
      <c r="D41" s="149">
        <f>SUMIF(' TOTAAL 2026'!$C$40:$G$40,"prod3",' TOTAAL 2026'!$C47:$G47)</f>
        <v>0</v>
      </c>
    </row>
    <row r="42" spans="1:4" ht="12" customHeight="1">
      <c r="A42" s="6"/>
      <c r="B42" s="73"/>
      <c r="C42" s="73"/>
      <c r="D42" s="73"/>
    </row>
    <row r="43" spans="1:4" ht="12" customHeight="1">
      <c r="A43" s="6"/>
      <c r="C43" s="4"/>
      <c r="D43" s="4"/>
    </row>
    <row r="44" spans="1:4" ht="12" customHeight="1">
      <c r="A44" s="15" t="s">
        <v>169</v>
      </c>
      <c r="B44" s="155" t="s">
        <v>216</v>
      </c>
      <c r="C44" s="155" t="s">
        <v>217</v>
      </c>
      <c r="D44" s="155" t="s">
        <v>218</v>
      </c>
    </row>
    <row r="45" spans="1:4" ht="12" customHeight="1">
      <c r="A45" s="6" t="s">
        <v>160</v>
      </c>
      <c r="B45" s="69">
        <f>SUMIF(' TOTAAL 2026'!$C52:$G52,"prod1",' TOTAAL 2026'!$C53:$G53)</f>
        <v>0</v>
      </c>
      <c r="C45" s="69">
        <f>SUMIF(' TOTAAL 2026'!$C52:$G52,"prod2",' TOTAAL 2026'!$C53:$G53)</f>
        <v>0</v>
      </c>
      <c r="D45" s="69">
        <f>SUMIF(' TOTAAL 2026'!$C52:$G52,"prod3",' TOTAAL 2026'!$C53:$G53)</f>
        <v>0</v>
      </c>
    </row>
    <row r="46" spans="1:4" ht="12" customHeight="1">
      <c r="A46" s="6" t="s">
        <v>161</v>
      </c>
      <c r="B46" s="69">
        <f>SUMIF(' TOTAAL 2026'!$C53:$G53,"prod1",' TOTAAL 2026'!$C54:$G54)</f>
        <v>0</v>
      </c>
      <c r="C46" s="69">
        <f>SUMIF(' TOTAAL 2026'!$C52:$G52,"prod2",' TOTAAL 2026'!$C54:$G54)</f>
        <v>0</v>
      </c>
      <c r="D46" s="69">
        <f>SUMIF(' TOTAAL 2026'!$C52:$G52,"prod3",' TOTAAL 2026'!$C54:$G54)</f>
        <v>0</v>
      </c>
    </row>
    <row r="47" spans="1:4" ht="12" customHeight="1">
      <c r="A47" s="6"/>
      <c r="B47" s="74">
        <f t="shared" ref="B47:D47" si="4">SUM(B45:B46)</f>
        <v>0</v>
      </c>
      <c r="C47" s="74">
        <f t="shared" si="4"/>
        <v>0</v>
      </c>
      <c r="D47" s="74">
        <f t="shared" si="4"/>
        <v>0</v>
      </c>
    </row>
    <row r="48" spans="1:4" ht="12" customHeight="1">
      <c r="A48" s="146" t="s">
        <v>106</v>
      </c>
      <c r="B48" s="147">
        <f>SUMIF(' TOTAAL 2026'!$C52:$G52,"prod1",' TOTAAL 2026'!$C56:$G56)</f>
        <v>0</v>
      </c>
      <c r="C48" s="148">
        <f>SUMIF(' TOTAAL 2026'!$C52:$G52,"prod2",' TOTAAL 2026'!$C56:$G56)</f>
        <v>0</v>
      </c>
      <c r="D48" s="149">
        <f>SUMIF(' TOTAAL 2026'!$C52:$G52,"prod3",' TOTAAL 2026'!$C56:$G56)</f>
        <v>0</v>
      </c>
    </row>
    <row r="49" spans="1:26" ht="12" customHeight="1">
      <c r="A49" s="6"/>
      <c r="B49" s="73"/>
      <c r="C49" s="73"/>
      <c r="D49" s="73"/>
    </row>
    <row r="50" spans="1:26" ht="12" customHeight="1">
      <c r="A50" s="6"/>
      <c r="C50" s="4"/>
      <c r="D50" s="4"/>
    </row>
    <row r="51" spans="1:26" ht="12" customHeight="1">
      <c r="A51" s="15" t="s">
        <v>170</v>
      </c>
      <c r="B51" s="155" t="s">
        <v>216</v>
      </c>
      <c r="C51" s="155" t="s">
        <v>217</v>
      </c>
      <c r="D51" s="155" t="s">
        <v>218</v>
      </c>
    </row>
    <row r="52" spans="1:26" ht="12" customHeight="1">
      <c r="A52" s="6" t="s">
        <v>160</v>
      </c>
      <c r="B52" s="69">
        <f>SUMIF(' TOTAAL 2026'!$C$61:$G$61,"prod1",' TOTAAL 2026'!$C62:$G62)</f>
        <v>0</v>
      </c>
      <c r="C52" s="69">
        <f>SUMIF(' TOTAAL 2026'!$C$61:$G$61,"prod2",' TOTAAL 2026'!$C62:$G62)</f>
        <v>0</v>
      </c>
      <c r="D52" s="69">
        <f>SUMIF(' TOTAAL 2026'!$C$61:$G$61,"prod3",' TOTAAL 2026'!$C62:$G62)</f>
        <v>0</v>
      </c>
    </row>
    <row r="53" spans="1:26" ht="12" customHeight="1">
      <c r="A53" s="6" t="s">
        <v>161</v>
      </c>
      <c r="B53" s="69">
        <f>SUMIF(' TOTAAL 2026'!$C$61:$G$61,"prod1",' TOTAAL 2026'!$C63:$G63)</f>
        <v>0</v>
      </c>
      <c r="C53" s="69">
        <f>SUMIF(' TOTAAL 2026'!$C$61:$G$61,"prod2",' TOTAAL 2026'!$C63:$G63)</f>
        <v>0</v>
      </c>
      <c r="D53" s="69">
        <f>SUMIF(' TOTAAL 2026'!$C$61:$G$61,"prod3",' TOTAAL 2026'!$C63:$G63)</f>
        <v>0</v>
      </c>
    </row>
    <row r="54" spans="1:26" ht="12" customHeight="1">
      <c r="A54" s="6" t="s">
        <v>162</v>
      </c>
      <c r="B54" s="69">
        <f>SUMIF(' TOTAAL 2026'!$C$61:$G$61,"prod1",' TOTAAL 2026'!$C64:$G64)</f>
        <v>0</v>
      </c>
      <c r="C54" s="69">
        <f>SUMIF(' TOTAAL 2026'!$C$61:$G$61,"prod2",' TOTAAL 2026'!$C64:$G64)</f>
        <v>0</v>
      </c>
      <c r="D54" s="69">
        <f>SUMIF(' TOTAAL 2026'!$C$61:$G$61,"prod3",' TOTAAL 2026'!$C64:$G64)</f>
        <v>0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2" customHeight="1">
      <c r="A55" s="6" t="s">
        <v>163</v>
      </c>
      <c r="B55" s="69">
        <f>SUMIF(' TOTAAL 2026'!$C$61:$G$61,"prod1",' TOTAAL 2026'!$C65:$G65)</f>
        <v>0</v>
      </c>
      <c r="C55" s="69">
        <f>SUMIF(' TOTAAL 2026'!$C$61:$G$61,"prod2",' TOTAAL 2026'!$C65:$G65)</f>
        <v>0</v>
      </c>
      <c r="D55" s="69">
        <f>SUMIF(' TOTAAL 2026'!$C$61:$G$61,"prod3",' TOTAAL 2026'!$C65:$G65)</f>
        <v>0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2" customHeight="1">
      <c r="A56" s="6" t="s">
        <v>164</v>
      </c>
      <c r="B56" s="69">
        <f>SUMIF(' TOTAAL 2026'!$C$61:$G$61,"prod1",' TOTAAL 2026'!$C66:$G66)</f>
        <v>0</v>
      </c>
      <c r="C56" s="69">
        <f>SUMIF(' TOTAAL 2026'!$C$61:$G$61,"prod2",' TOTAAL 2026'!$C66:$G66)</f>
        <v>0</v>
      </c>
      <c r="D56" s="69">
        <f>SUMIF(' TOTAAL 2026'!$C$61:$G$61,"prod3",' TOTAAL 2026'!$C66:$G66)</f>
        <v>0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2" customHeight="1">
      <c r="A57" s="6"/>
      <c r="B57" s="74">
        <f t="shared" ref="B57:D57" si="5">SUM(B52:B56)</f>
        <v>0</v>
      </c>
      <c r="C57" s="74">
        <f t="shared" si="5"/>
        <v>0</v>
      </c>
      <c r="D57" s="74">
        <f t="shared" si="5"/>
        <v>0</v>
      </c>
    </row>
    <row r="58" spans="1:26" ht="12" customHeight="1">
      <c r="A58" s="146" t="s">
        <v>106</v>
      </c>
      <c r="B58" s="82">
        <f>SUMIF(' TOTAAL 2026'!$C$61:$G$61,"prod1",' TOTAAL 2026'!$C68:$G68)</f>
        <v>0</v>
      </c>
      <c r="C58" s="82">
        <f>SUMIF(' TOTAAL 2026'!$C$61:$G$61,"prod2",' TOTAAL 2026'!$C68:$G68)</f>
        <v>0</v>
      </c>
      <c r="D58" s="82">
        <f>SUMIF(' TOTAAL 2026'!$C$61:$G$61,"prod3",' TOTAAL 2026'!$C68:$G68)</f>
        <v>0</v>
      </c>
    </row>
    <row r="59" spans="1:26" ht="12" customHeight="1">
      <c r="A59" s="6"/>
    </row>
    <row r="60" spans="1:26" ht="12" customHeight="1">
      <c r="A60" s="6"/>
    </row>
    <row r="61" spans="1:26" ht="12" customHeight="1">
      <c r="A61" s="15" t="s">
        <v>171</v>
      </c>
      <c r="B61" s="155" t="s">
        <v>216</v>
      </c>
      <c r="C61" s="155" t="s">
        <v>217</v>
      </c>
      <c r="D61" s="155" t="s">
        <v>218</v>
      </c>
    </row>
    <row r="62" spans="1:26" ht="12" customHeight="1">
      <c r="A62" s="6" t="s">
        <v>160</v>
      </c>
      <c r="B62" s="69">
        <f>SUMIF(' TOTAAL 2026'!$C$73:$G$73,"prod1",' TOTAAL 2026'!$C74:$G74)</f>
        <v>0</v>
      </c>
      <c r="C62" s="69">
        <f>SUMIF(' TOTAAL 2026'!$C$73:$G$73,"prod2",' TOTAAL 2026'!$C74:$G74)</f>
        <v>0</v>
      </c>
      <c r="D62" s="69">
        <f>SUMIF(' TOTAAL 2026'!$C$73:$G$73,"prod3",' TOTAAL 2026'!$C74:$G74)</f>
        <v>0</v>
      </c>
    </row>
    <row r="63" spans="1:26" ht="12" customHeight="1">
      <c r="A63" s="6" t="s">
        <v>161</v>
      </c>
      <c r="B63" s="69">
        <f>SUMIF(' TOTAAL 2026'!$C$73:$G$73,"prod1",' TOTAAL 2026'!$C75:$G75)</f>
        <v>0</v>
      </c>
      <c r="C63" s="69">
        <f>SUMIF(' TOTAAL 2026'!$C$73:$G$73,"prod2",' TOTAAL 2026'!$C75:$G75)</f>
        <v>0</v>
      </c>
      <c r="D63" s="69">
        <f>SUMIF(' TOTAAL 2026'!$C$73:$G$73,"prod3",' TOTAAL 2026'!$C75:$G75)</f>
        <v>0</v>
      </c>
    </row>
    <row r="64" spans="1:26" ht="12" customHeight="1">
      <c r="A64" s="6" t="s">
        <v>162</v>
      </c>
      <c r="B64" s="69">
        <f>SUMIF(' TOTAAL 2026'!$C$73:$G$73,"prod1",' TOTAAL 2026'!$C76:$G76)</f>
        <v>0</v>
      </c>
      <c r="C64" s="69">
        <f>SUMIF(' TOTAAL 2026'!$C$73:$G$73,"prod2",' TOTAAL 2026'!$C76:$G76)</f>
        <v>0</v>
      </c>
      <c r="D64" s="69">
        <f>SUMIF(' TOTAAL 2026'!$C$73:$G$73,"prod3",' TOTAAL 2026'!$C76:$G76)</f>
        <v>0</v>
      </c>
    </row>
    <row r="65" spans="1:4" ht="12" customHeight="1">
      <c r="A65" s="6" t="s">
        <v>163</v>
      </c>
      <c r="B65" s="69">
        <f>SUMIF(' TOTAAL 2026'!$C$73:$G$73,"prod1",' TOTAAL 2026'!$C77:$G77)</f>
        <v>0</v>
      </c>
      <c r="C65" s="69">
        <f>SUMIF(' TOTAAL 2026'!$C$73:$G$73,"prod2",' TOTAAL 2026'!$C77:$G77)</f>
        <v>0</v>
      </c>
      <c r="D65" s="69">
        <f>SUMIF(' TOTAAL 2026'!$C$73:$G$73,"prod3",' TOTAAL 2026'!$C77:$G77)</f>
        <v>0</v>
      </c>
    </row>
    <row r="66" spans="1:4" ht="12" customHeight="1">
      <c r="A66" s="6" t="s">
        <v>164</v>
      </c>
      <c r="B66" s="69">
        <f>SUMIF(' TOTAAL 2026'!$C$73:$G$73,"prod1",' TOTAAL 2026'!$C78:$G78)</f>
        <v>0</v>
      </c>
      <c r="C66" s="69">
        <f>SUMIF(' TOTAAL 2026'!$C$73:$G$73,"prod2",' TOTAAL 2026'!$C78:$G78)</f>
        <v>0</v>
      </c>
      <c r="D66" s="69">
        <f>SUMIF(' TOTAAL 2026'!$C$73:$G$73,"prod3",' TOTAAL 2026'!$C78:$G78)</f>
        <v>0</v>
      </c>
    </row>
    <row r="67" spans="1:4" ht="12" customHeight="1">
      <c r="A67" s="6"/>
      <c r="B67" s="74">
        <f t="shared" ref="B67:D67" si="6">SUM(B62:B66)</f>
        <v>0</v>
      </c>
      <c r="C67" s="74">
        <f t="shared" si="6"/>
        <v>0</v>
      </c>
      <c r="D67" s="74">
        <f t="shared" si="6"/>
        <v>0</v>
      </c>
    </row>
    <row r="68" spans="1:4" ht="12" customHeight="1">
      <c r="A68" s="146" t="s">
        <v>106</v>
      </c>
      <c r="B68" s="148">
        <f>SUMIF(' TOTAAL 2026'!$C$73:$G$73,"prod1",' TOTAAL 2026'!$C80:$G80)</f>
        <v>0</v>
      </c>
      <c r="C68" s="148">
        <f>SUMIF(' TOTAAL 2026'!$C$73:$G$73,"prod2",' TOTAAL 2026'!$C80:$G80)</f>
        <v>0</v>
      </c>
      <c r="D68" s="149">
        <f>SUMIF(' TOTAAL 2026'!$C$73:$G$73,"prod3",' TOTAAL 2026'!$C80:$G80)</f>
        <v>0</v>
      </c>
    </row>
    <row r="69" spans="1:4" ht="12" customHeight="1">
      <c r="A69" s="6"/>
    </row>
    <row r="70" spans="1:4" ht="12" customHeight="1">
      <c r="A70" s="6"/>
      <c r="B70" s="6"/>
      <c r="C70" s="6"/>
      <c r="D70" s="6"/>
    </row>
    <row r="71" spans="1:4" ht="12" customHeight="1">
      <c r="A71" s="15" t="s">
        <v>172</v>
      </c>
      <c r="B71" s="155" t="s">
        <v>216</v>
      </c>
      <c r="C71" s="155" t="s">
        <v>217</v>
      </c>
      <c r="D71" s="155" t="s">
        <v>218</v>
      </c>
    </row>
    <row r="72" spans="1:4" ht="12" customHeight="1">
      <c r="A72" s="6" t="s">
        <v>160</v>
      </c>
      <c r="B72" s="69">
        <f>SUMIF(' TOTAAL 2026'!$C$85:$G$85,"prod1",' TOTAAL 2026'!$C86:$G86)</f>
        <v>0</v>
      </c>
      <c r="C72" s="69">
        <f>SUMIF(' TOTAAL 2026'!$C$85:$G$85,"prod2",' TOTAAL 2026'!$C86:$G86)</f>
        <v>0</v>
      </c>
      <c r="D72" s="69">
        <f>SUMIF(' TOTAAL 2026'!$C$85:$G$85,"prod3",' TOTAAL 2026'!$C86:$G86)</f>
        <v>0</v>
      </c>
    </row>
    <row r="73" spans="1:4" ht="12" customHeight="1">
      <c r="A73" s="6" t="s">
        <v>161</v>
      </c>
      <c r="B73" s="69">
        <f>SUMIF(' TOTAAL 2026'!$C$85:$G$85,"prod1",' TOTAAL 2026'!$C87:$G87)</f>
        <v>0</v>
      </c>
      <c r="C73" s="69">
        <f>SUMIF(' TOTAAL 2026'!$C$85:$G$85,"prod2",' TOTAAL 2026'!$C87:$G87)</f>
        <v>0</v>
      </c>
      <c r="D73" s="69">
        <f>SUMIF(' TOTAAL 2026'!$C$85:$G$85,"prod3",' TOTAAL 2026'!$C87:$G87)</f>
        <v>0</v>
      </c>
    </row>
    <row r="74" spans="1:4" ht="12" customHeight="1">
      <c r="A74" s="6"/>
      <c r="B74" s="74">
        <f t="shared" ref="B74:D74" si="7">SUM(B72:B73)</f>
        <v>0</v>
      </c>
      <c r="C74" s="74">
        <f t="shared" si="7"/>
        <v>0</v>
      </c>
      <c r="D74" s="74">
        <f t="shared" si="7"/>
        <v>0</v>
      </c>
    </row>
    <row r="75" spans="1:4" ht="12" customHeight="1">
      <c r="A75" s="146" t="s">
        <v>106</v>
      </c>
      <c r="B75" s="148">
        <f>SUMIF(' TOTAAL 2026'!$C$85:$G$85,"prod1",' TOTAAL 2026'!$C89:$G89)</f>
        <v>0</v>
      </c>
      <c r="C75" s="148">
        <f>SUMIF(' TOTAAL 2026'!$C$85:$G$85,"prod2",' TOTAAL 2026'!$C89:$G89)</f>
        <v>0</v>
      </c>
      <c r="D75" s="149">
        <f>SUMIF(' TOTAAL 2026'!$C$85:$G$85,"prod3",' TOTAAL 2026'!$C89:$G89)</f>
        <v>0</v>
      </c>
    </row>
    <row r="76" spans="1:4" ht="12" customHeight="1">
      <c r="A76" s="6"/>
    </row>
    <row r="77" spans="1:4" ht="12" customHeight="1">
      <c r="A77" s="6"/>
    </row>
    <row r="78" spans="1:4" ht="12" customHeight="1">
      <c r="A78" s="6"/>
    </row>
    <row r="79" spans="1:4" ht="12" customHeight="1">
      <c r="A79" s="6"/>
    </row>
    <row r="80" spans="1:4" ht="12" customHeight="1">
      <c r="A80" s="6"/>
    </row>
    <row r="81" spans="1:1" ht="12" customHeight="1">
      <c r="A81" s="6"/>
    </row>
    <row r="82" spans="1:1" ht="12" customHeight="1">
      <c r="A82" s="6"/>
    </row>
    <row r="83" spans="1:1" ht="12" customHeight="1">
      <c r="A83" s="6"/>
    </row>
    <row r="84" spans="1:1" ht="12" customHeight="1">
      <c r="A84" s="6"/>
    </row>
    <row r="85" spans="1:1" ht="12" customHeight="1">
      <c r="A85" s="6"/>
    </row>
    <row r="86" spans="1:1" ht="12" customHeight="1">
      <c r="A86" s="6"/>
    </row>
    <row r="87" spans="1:1" ht="12" customHeight="1">
      <c r="A87" s="6"/>
    </row>
    <row r="88" spans="1:1" ht="12" customHeight="1">
      <c r="A88" s="6"/>
    </row>
    <row r="89" spans="1:1" ht="12" customHeight="1">
      <c r="A89" s="6"/>
    </row>
    <row r="90" spans="1:1" ht="12" customHeight="1">
      <c r="A90" s="6"/>
    </row>
    <row r="91" spans="1:1" ht="12" customHeight="1">
      <c r="A91" s="6"/>
    </row>
    <row r="92" spans="1:1" ht="12" customHeight="1">
      <c r="A92" s="6"/>
    </row>
    <row r="93" spans="1:1" ht="12" customHeight="1">
      <c r="A93" s="6"/>
    </row>
    <row r="94" spans="1:1" ht="12" customHeight="1">
      <c r="A94" s="6"/>
    </row>
    <row r="95" spans="1:1" ht="12" customHeight="1">
      <c r="A95" s="6"/>
    </row>
    <row r="96" spans="1:1" ht="12" customHeight="1">
      <c r="A96" s="6"/>
    </row>
    <row r="97" spans="1:1" ht="12" customHeight="1">
      <c r="A97" s="6"/>
    </row>
    <row r="98" spans="1:1" ht="12" customHeight="1">
      <c r="A98" s="6"/>
    </row>
    <row r="99" spans="1:1" ht="12" customHeight="1">
      <c r="A99" s="6"/>
    </row>
    <row r="100" spans="1:1" ht="12" customHeight="1">
      <c r="A100" s="6"/>
    </row>
    <row r="101" spans="1:1" ht="12" customHeight="1">
      <c r="A101" s="6"/>
    </row>
    <row r="102" spans="1:1" ht="12" customHeight="1">
      <c r="A102" s="6"/>
    </row>
    <row r="103" spans="1:1" ht="12" customHeight="1">
      <c r="A103" s="6"/>
    </row>
    <row r="104" spans="1:1" ht="12" customHeight="1">
      <c r="A104" s="6"/>
    </row>
    <row r="105" spans="1:1" ht="12" customHeight="1">
      <c r="A105" s="6"/>
    </row>
    <row r="106" spans="1:1" ht="12" customHeight="1">
      <c r="A106" s="6"/>
    </row>
    <row r="107" spans="1:1" ht="12" customHeight="1">
      <c r="A107" s="6"/>
    </row>
    <row r="108" spans="1:1" ht="12" customHeight="1">
      <c r="A108" s="6"/>
    </row>
    <row r="109" spans="1:1" ht="12" customHeight="1">
      <c r="A109" s="6"/>
    </row>
    <row r="110" spans="1:1" ht="12" customHeight="1">
      <c r="A110" s="6"/>
    </row>
    <row r="111" spans="1:1" ht="12" customHeight="1">
      <c r="A111" s="6"/>
    </row>
    <row r="112" spans="1:1" ht="12" customHeight="1">
      <c r="A112" s="6"/>
    </row>
    <row r="113" spans="1:1" ht="12" customHeight="1">
      <c r="A113" s="6"/>
    </row>
    <row r="114" spans="1:1" ht="12" customHeight="1">
      <c r="A114" s="6"/>
    </row>
    <row r="115" spans="1:1" ht="12" customHeight="1">
      <c r="A115" s="6"/>
    </row>
    <row r="116" spans="1:1" ht="12" customHeight="1">
      <c r="A116" s="6"/>
    </row>
    <row r="117" spans="1:1" ht="12" customHeight="1">
      <c r="A117" s="6"/>
    </row>
    <row r="118" spans="1:1" ht="12" customHeight="1">
      <c r="A118" s="6"/>
    </row>
    <row r="119" spans="1:1" ht="12" customHeight="1">
      <c r="A119" s="6"/>
    </row>
    <row r="120" spans="1:1" ht="12" customHeight="1">
      <c r="A120" s="6"/>
    </row>
    <row r="121" spans="1:1" ht="12" customHeight="1">
      <c r="A121" s="6"/>
    </row>
    <row r="122" spans="1:1" ht="12" customHeight="1">
      <c r="A122" s="6"/>
    </row>
    <row r="123" spans="1:1" ht="12" customHeight="1">
      <c r="A123" s="6"/>
    </row>
    <row r="124" spans="1:1" ht="12" customHeight="1">
      <c r="A124" s="6"/>
    </row>
    <row r="125" spans="1:1" ht="12" customHeight="1">
      <c r="A125" s="6"/>
    </row>
    <row r="126" spans="1:1" ht="12" customHeight="1">
      <c r="A126" s="6"/>
    </row>
    <row r="127" spans="1:1" ht="12" customHeight="1">
      <c r="A127" s="6"/>
    </row>
    <row r="128" spans="1:1" ht="12" customHeight="1">
      <c r="A128" s="6"/>
    </row>
    <row r="129" spans="1:1" ht="12" customHeight="1">
      <c r="A129" s="6"/>
    </row>
    <row r="130" spans="1:1" ht="12" customHeight="1">
      <c r="A130" s="6"/>
    </row>
    <row r="131" spans="1:1" ht="12" customHeight="1">
      <c r="A131" s="6"/>
    </row>
    <row r="132" spans="1:1" ht="12" customHeight="1">
      <c r="A132" s="6"/>
    </row>
    <row r="133" spans="1:1" ht="12" customHeight="1">
      <c r="A133" s="6"/>
    </row>
    <row r="134" spans="1:1" ht="12" customHeight="1">
      <c r="A134" s="6"/>
    </row>
    <row r="135" spans="1:1" ht="12" customHeight="1">
      <c r="A135" s="6"/>
    </row>
    <row r="136" spans="1:1" ht="12" customHeight="1">
      <c r="A136" s="6"/>
    </row>
    <row r="137" spans="1:1" ht="12" customHeight="1">
      <c r="A137" s="6"/>
    </row>
    <row r="138" spans="1:1" ht="12" customHeight="1">
      <c r="A138" s="6"/>
    </row>
    <row r="139" spans="1:1" ht="12" customHeight="1">
      <c r="A139" s="6"/>
    </row>
    <row r="140" spans="1:1" ht="12" customHeight="1">
      <c r="A140" s="6"/>
    </row>
    <row r="141" spans="1:1" ht="12" customHeight="1">
      <c r="A141" s="6"/>
    </row>
    <row r="142" spans="1:1" ht="12" customHeight="1">
      <c r="A142" s="6"/>
    </row>
    <row r="143" spans="1:1" ht="12" customHeight="1">
      <c r="A143" s="6"/>
    </row>
    <row r="144" spans="1:1" ht="12" customHeight="1">
      <c r="A144" s="6"/>
    </row>
    <row r="145" spans="1:1" ht="12" customHeight="1">
      <c r="A145" s="6"/>
    </row>
    <row r="146" spans="1:1" ht="12" customHeight="1">
      <c r="A146" s="6"/>
    </row>
    <row r="147" spans="1:1" ht="12" customHeight="1">
      <c r="A147" s="6"/>
    </row>
    <row r="148" spans="1:1" ht="12" customHeight="1">
      <c r="A148" s="6"/>
    </row>
    <row r="149" spans="1:1" ht="12" customHeight="1">
      <c r="A149" s="6"/>
    </row>
    <row r="150" spans="1:1" ht="12" customHeight="1">
      <c r="A150" s="6"/>
    </row>
    <row r="151" spans="1:1" ht="12" customHeight="1">
      <c r="A151" s="6"/>
    </row>
    <row r="152" spans="1:1" ht="12" customHeight="1">
      <c r="A152" s="6"/>
    </row>
    <row r="153" spans="1:1" ht="12" customHeight="1">
      <c r="A153" s="6"/>
    </row>
    <row r="154" spans="1:1" ht="12" customHeight="1">
      <c r="A154" s="6"/>
    </row>
    <row r="155" spans="1:1" ht="12" customHeight="1">
      <c r="A155" s="6"/>
    </row>
    <row r="156" spans="1:1" ht="12" customHeight="1">
      <c r="A156" s="6"/>
    </row>
    <row r="157" spans="1:1" ht="12" customHeight="1">
      <c r="A157" s="6"/>
    </row>
    <row r="158" spans="1:1" ht="12" customHeight="1">
      <c r="A158" s="6"/>
    </row>
    <row r="159" spans="1:1" ht="12" customHeight="1">
      <c r="A159" s="6"/>
    </row>
    <row r="160" spans="1:1" ht="12" customHeight="1">
      <c r="A160" s="6"/>
    </row>
    <row r="161" spans="1:1" ht="12" customHeight="1">
      <c r="A161" s="6"/>
    </row>
    <row r="162" spans="1:1" ht="12" customHeight="1">
      <c r="A162" s="6"/>
    </row>
    <row r="163" spans="1:1" ht="12" customHeight="1">
      <c r="A163" s="6"/>
    </row>
    <row r="164" spans="1:1" ht="12" customHeight="1">
      <c r="A164" s="6"/>
    </row>
    <row r="165" spans="1:1" ht="12" customHeight="1">
      <c r="A165" s="6"/>
    </row>
    <row r="166" spans="1:1" ht="12" customHeight="1">
      <c r="A166" s="6"/>
    </row>
    <row r="167" spans="1:1" ht="12" customHeight="1">
      <c r="A167" s="6"/>
    </row>
    <row r="168" spans="1:1" ht="12" customHeight="1">
      <c r="A168" s="6"/>
    </row>
    <row r="169" spans="1:1" ht="12" customHeight="1">
      <c r="A169" s="6"/>
    </row>
    <row r="170" spans="1:1" ht="12" customHeight="1">
      <c r="A170" s="6"/>
    </row>
    <row r="171" spans="1:1" ht="12" customHeight="1">
      <c r="A171" s="6"/>
    </row>
    <row r="172" spans="1:1" ht="12" customHeight="1">
      <c r="A172" s="6"/>
    </row>
    <row r="173" spans="1:1" ht="12" customHeight="1">
      <c r="A173" s="6"/>
    </row>
    <row r="174" spans="1:1" ht="12" customHeight="1">
      <c r="A174" s="6"/>
    </row>
    <row r="175" spans="1:1" ht="12" customHeight="1">
      <c r="A175" s="6"/>
    </row>
    <row r="176" spans="1:1" ht="12" customHeight="1">
      <c r="A176" s="6"/>
    </row>
    <row r="177" spans="1:1" ht="12" customHeight="1">
      <c r="A177" s="6"/>
    </row>
    <row r="178" spans="1:1" ht="12" customHeight="1">
      <c r="A178" s="6"/>
    </row>
    <row r="179" spans="1:1" ht="12" customHeight="1">
      <c r="A179" s="6"/>
    </row>
    <row r="180" spans="1:1" ht="12" customHeight="1">
      <c r="A180" s="6"/>
    </row>
    <row r="181" spans="1:1" ht="12" customHeight="1">
      <c r="A181" s="6"/>
    </row>
    <row r="182" spans="1:1" ht="12" customHeight="1">
      <c r="A182" s="6"/>
    </row>
    <row r="183" spans="1:1" ht="12" customHeight="1">
      <c r="A183" s="6"/>
    </row>
    <row r="184" spans="1:1" ht="12" customHeight="1">
      <c r="A184" s="6"/>
    </row>
    <row r="185" spans="1:1" ht="12" customHeight="1">
      <c r="A185" s="6"/>
    </row>
    <row r="186" spans="1:1" ht="12" customHeight="1">
      <c r="A186" s="6"/>
    </row>
    <row r="187" spans="1:1" ht="12" customHeight="1">
      <c r="A187" s="6"/>
    </row>
    <row r="188" spans="1:1" ht="12" customHeight="1">
      <c r="A188" s="6"/>
    </row>
    <row r="189" spans="1:1" ht="12" customHeight="1">
      <c r="A189" s="6"/>
    </row>
    <row r="190" spans="1:1" ht="12" customHeight="1">
      <c r="A190" s="6"/>
    </row>
    <row r="191" spans="1:1" ht="12" customHeight="1">
      <c r="A191" s="6"/>
    </row>
    <row r="192" spans="1:1" ht="12" customHeight="1">
      <c r="A192" s="6"/>
    </row>
    <row r="193" spans="1:1" ht="12" customHeight="1">
      <c r="A193" s="6"/>
    </row>
    <row r="194" spans="1:1" ht="12" customHeight="1">
      <c r="A194" s="6"/>
    </row>
    <row r="195" spans="1:1" ht="12" customHeight="1">
      <c r="A195" s="6"/>
    </row>
    <row r="196" spans="1:1" ht="12" customHeight="1">
      <c r="A196" s="6"/>
    </row>
    <row r="197" spans="1:1" ht="12" customHeight="1">
      <c r="A197" s="6"/>
    </row>
    <row r="198" spans="1:1" ht="12" customHeight="1">
      <c r="A198" s="6"/>
    </row>
    <row r="199" spans="1:1" ht="12" customHeight="1">
      <c r="A199" s="6"/>
    </row>
    <row r="200" spans="1:1" ht="12" customHeight="1">
      <c r="A200" s="6"/>
    </row>
    <row r="201" spans="1:1" ht="12" customHeight="1">
      <c r="A201" s="6"/>
    </row>
    <row r="202" spans="1:1" ht="12" customHeight="1">
      <c r="A202" s="6"/>
    </row>
    <row r="203" spans="1:1" ht="12" customHeight="1">
      <c r="A203" s="6"/>
    </row>
    <row r="204" spans="1:1" ht="12" customHeight="1">
      <c r="A204" s="6"/>
    </row>
    <row r="205" spans="1:1" ht="12" customHeight="1">
      <c r="A205" s="6"/>
    </row>
    <row r="206" spans="1:1" ht="12" customHeight="1">
      <c r="A206" s="6"/>
    </row>
    <row r="207" spans="1:1" ht="12" customHeight="1">
      <c r="A207" s="6"/>
    </row>
    <row r="208" spans="1:1" ht="12" customHeight="1">
      <c r="A208" s="6"/>
    </row>
    <row r="209" spans="1:1" ht="12" customHeight="1">
      <c r="A209" s="6"/>
    </row>
    <row r="210" spans="1:1" ht="12" customHeight="1">
      <c r="A210" s="6"/>
    </row>
    <row r="211" spans="1:1" ht="12" customHeight="1">
      <c r="A211" s="6"/>
    </row>
    <row r="212" spans="1:1" ht="12" customHeight="1">
      <c r="A212" s="6"/>
    </row>
    <row r="213" spans="1:1" ht="12" customHeight="1">
      <c r="A213" s="6"/>
    </row>
    <row r="214" spans="1:1" ht="12" customHeight="1">
      <c r="A214" s="6"/>
    </row>
    <row r="215" spans="1:1" ht="12" customHeight="1">
      <c r="A215" s="6"/>
    </row>
    <row r="216" spans="1:1" ht="12" customHeight="1">
      <c r="A216" s="6"/>
    </row>
    <row r="217" spans="1:1" ht="12" customHeight="1">
      <c r="A217" s="6"/>
    </row>
    <row r="218" spans="1:1" ht="12" customHeight="1">
      <c r="A218" s="6"/>
    </row>
    <row r="219" spans="1:1" ht="12" customHeight="1">
      <c r="A219" s="6"/>
    </row>
    <row r="220" spans="1:1" ht="12" customHeight="1">
      <c r="A220" s="6"/>
    </row>
    <row r="221" spans="1:1" ht="12" customHeight="1">
      <c r="A221" s="6"/>
    </row>
    <row r="222" spans="1:1" ht="12" customHeight="1">
      <c r="A222" s="6"/>
    </row>
    <row r="223" spans="1:1" ht="12" customHeight="1">
      <c r="A223" s="6"/>
    </row>
    <row r="224" spans="1:1" ht="12" customHeight="1">
      <c r="A224" s="6"/>
    </row>
    <row r="225" spans="1:1" ht="12" customHeight="1">
      <c r="A225" s="6"/>
    </row>
    <row r="226" spans="1:1" ht="12" customHeight="1">
      <c r="A226" s="6"/>
    </row>
    <row r="227" spans="1:1" ht="12" customHeight="1">
      <c r="A227" s="6"/>
    </row>
    <row r="228" spans="1:1" ht="12" customHeight="1">
      <c r="A228" s="6"/>
    </row>
    <row r="229" spans="1:1" ht="12" customHeight="1">
      <c r="A229" s="6"/>
    </row>
    <row r="230" spans="1:1" ht="12" customHeight="1">
      <c r="A230" s="6"/>
    </row>
    <row r="231" spans="1:1" ht="12" customHeight="1">
      <c r="A231" s="6"/>
    </row>
    <row r="232" spans="1:1" ht="12" customHeight="1">
      <c r="A232" s="6"/>
    </row>
    <row r="233" spans="1:1" ht="12" customHeight="1">
      <c r="A233" s="6"/>
    </row>
    <row r="234" spans="1:1" ht="12" customHeight="1">
      <c r="A234" s="6"/>
    </row>
    <row r="235" spans="1:1" ht="12" customHeight="1">
      <c r="A235" s="6"/>
    </row>
    <row r="236" spans="1:1" ht="12" customHeight="1">
      <c r="A236" s="6"/>
    </row>
    <row r="237" spans="1:1" ht="12" customHeight="1">
      <c r="A237" s="6"/>
    </row>
    <row r="238" spans="1:1" ht="12" customHeight="1">
      <c r="A238" s="6"/>
    </row>
    <row r="239" spans="1:1" ht="12" customHeight="1">
      <c r="A239" s="6"/>
    </row>
    <row r="240" spans="1:1" ht="12" customHeight="1">
      <c r="A240" s="6"/>
    </row>
    <row r="241" spans="1:1" ht="12" customHeight="1">
      <c r="A241" s="6"/>
    </row>
    <row r="242" spans="1:1" ht="12" customHeight="1">
      <c r="A242" s="6"/>
    </row>
    <row r="243" spans="1:1" ht="12" customHeight="1">
      <c r="A243" s="6"/>
    </row>
    <row r="244" spans="1:1" ht="12" customHeight="1">
      <c r="A244" s="6"/>
    </row>
    <row r="245" spans="1:1" ht="12" customHeight="1">
      <c r="A245" s="6"/>
    </row>
    <row r="246" spans="1:1" ht="12" customHeight="1">
      <c r="A246" s="6"/>
    </row>
    <row r="247" spans="1:1" ht="12" customHeight="1">
      <c r="A247" s="6"/>
    </row>
    <row r="248" spans="1:1" ht="12" customHeight="1">
      <c r="A248" s="6"/>
    </row>
    <row r="249" spans="1:1" ht="12" customHeight="1">
      <c r="A249" s="6"/>
    </row>
    <row r="250" spans="1:1" ht="12" customHeight="1">
      <c r="A250" s="6"/>
    </row>
    <row r="251" spans="1:1" ht="12" customHeight="1">
      <c r="A251" s="6"/>
    </row>
    <row r="252" spans="1:1" ht="12" customHeight="1">
      <c r="A252" s="6"/>
    </row>
    <row r="253" spans="1:1" ht="12" customHeight="1">
      <c r="A253" s="6"/>
    </row>
    <row r="254" spans="1:1" ht="12" customHeight="1">
      <c r="A254" s="6"/>
    </row>
    <row r="255" spans="1:1" ht="12" customHeight="1">
      <c r="A255" s="6"/>
    </row>
    <row r="256" spans="1:1" ht="12" customHeight="1">
      <c r="A256" s="6"/>
    </row>
    <row r="257" spans="1:1" ht="12" customHeight="1">
      <c r="A257" s="6"/>
    </row>
    <row r="258" spans="1:1" ht="12" customHeight="1">
      <c r="A258" s="6"/>
    </row>
    <row r="259" spans="1:1" ht="12" customHeight="1">
      <c r="A259" s="6"/>
    </row>
    <row r="260" spans="1:1" ht="12" customHeight="1">
      <c r="A260" s="6"/>
    </row>
    <row r="261" spans="1:1" ht="12" customHeight="1">
      <c r="A261" s="6"/>
    </row>
    <row r="262" spans="1:1" ht="12" customHeight="1">
      <c r="A262" s="6"/>
    </row>
    <row r="263" spans="1:1" ht="12" customHeight="1">
      <c r="A263" s="6"/>
    </row>
    <row r="264" spans="1:1" ht="12" customHeight="1">
      <c r="A264" s="6"/>
    </row>
    <row r="265" spans="1:1" ht="12" customHeight="1">
      <c r="A265" s="6"/>
    </row>
    <row r="266" spans="1:1" ht="12" customHeight="1">
      <c r="A266" s="6"/>
    </row>
    <row r="267" spans="1:1" ht="12" customHeight="1">
      <c r="A267" s="6"/>
    </row>
    <row r="268" spans="1:1" ht="12" customHeight="1">
      <c r="A268" s="6"/>
    </row>
    <row r="269" spans="1:1" ht="12" customHeight="1">
      <c r="A269" s="6"/>
    </row>
    <row r="270" spans="1:1" ht="12" customHeight="1">
      <c r="A270" s="6"/>
    </row>
    <row r="271" spans="1:1" ht="12" customHeight="1">
      <c r="A271" s="6"/>
    </row>
    <row r="272" spans="1:1" ht="12" customHeight="1">
      <c r="A272" s="6"/>
    </row>
    <row r="273" spans="1:1" ht="12" customHeight="1">
      <c r="A273" s="6"/>
    </row>
    <row r="274" spans="1:1" ht="12" customHeight="1">
      <c r="A274" s="6"/>
    </row>
    <row r="275" spans="1:1" ht="12" customHeight="1">
      <c r="A275" s="6"/>
    </row>
    <row r="276" spans="1:1" ht="12" customHeight="1">
      <c r="A276" s="6"/>
    </row>
    <row r="277" spans="1:1" ht="12" customHeight="1">
      <c r="A277" s="6"/>
    </row>
    <row r="278" spans="1:1" ht="12" customHeight="1">
      <c r="A278" s="6"/>
    </row>
    <row r="279" spans="1:1" ht="12" customHeight="1">
      <c r="A279" s="6"/>
    </row>
    <row r="280" spans="1:1" ht="12" customHeight="1">
      <c r="A280" s="6"/>
    </row>
    <row r="281" spans="1:1" ht="12" customHeight="1">
      <c r="A281" s="6"/>
    </row>
    <row r="282" spans="1:1" ht="12" customHeight="1">
      <c r="A282" s="6"/>
    </row>
    <row r="283" spans="1:1" ht="12" customHeight="1">
      <c r="A283" s="6"/>
    </row>
    <row r="284" spans="1:1" ht="12" customHeight="1">
      <c r="A284" s="6"/>
    </row>
    <row r="285" spans="1:1" ht="12" customHeight="1">
      <c r="A285" s="6"/>
    </row>
    <row r="286" spans="1:1" ht="12" customHeight="1">
      <c r="A286" s="6"/>
    </row>
    <row r="287" spans="1:1" ht="12" customHeight="1">
      <c r="A287" s="6"/>
    </row>
    <row r="288" spans="1:1" ht="12" customHeight="1">
      <c r="A288" s="6"/>
    </row>
    <row r="289" spans="1:1" ht="12" customHeight="1">
      <c r="A289" s="6"/>
    </row>
    <row r="290" spans="1:1" ht="12" customHeight="1">
      <c r="A290" s="6"/>
    </row>
    <row r="291" spans="1:1" ht="12" customHeight="1">
      <c r="A291" s="6"/>
    </row>
    <row r="292" spans="1:1" ht="12" customHeight="1">
      <c r="A292" s="6"/>
    </row>
    <row r="293" spans="1:1" ht="12" customHeight="1">
      <c r="A293" s="6"/>
    </row>
    <row r="294" spans="1:1" ht="12" customHeight="1">
      <c r="A294" s="6"/>
    </row>
    <row r="295" spans="1:1" ht="12" customHeight="1">
      <c r="A295" s="6"/>
    </row>
    <row r="296" spans="1:1" ht="12" customHeight="1">
      <c r="A296" s="6"/>
    </row>
    <row r="297" spans="1:1" ht="12" customHeight="1">
      <c r="A297" s="6"/>
    </row>
    <row r="298" spans="1:1" ht="12" customHeight="1">
      <c r="A298" s="6"/>
    </row>
    <row r="299" spans="1:1" ht="12" customHeight="1">
      <c r="A299" s="6"/>
    </row>
    <row r="300" spans="1:1" ht="12" customHeight="1">
      <c r="A300" s="6"/>
    </row>
    <row r="301" spans="1:1" ht="12" customHeight="1">
      <c r="A301" s="6"/>
    </row>
    <row r="302" spans="1:1" ht="12" customHeight="1">
      <c r="A302" s="6"/>
    </row>
    <row r="303" spans="1:1" ht="12" customHeight="1">
      <c r="A303" s="6"/>
    </row>
    <row r="304" spans="1:1" ht="12" customHeight="1">
      <c r="A304" s="6"/>
    </row>
    <row r="305" spans="1:1" ht="12" customHeight="1">
      <c r="A305" s="6"/>
    </row>
    <row r="306" spans="1:1" ht="12" customHeight="1">
      <c r="A306" s="6"/>
    </row>
    <row r="307" spans="1:1" ht="12" customHeight="1">
      <c r="A307" s="6"/>
    </row>
    <row r="308" spans="1:1" ht="12" customHeight="1">
      <c r="A308" s="6"/>
    </row>
    <row r="309" spans="1:1" ht="12" customHeight="1">
      <c r="A309" s="6"/>
    </row>
    <row r="310" spans="1:1" ht="12" customHeight="1">
      <c r="A310" s="6"/>
    </row>
    <row r="311" spans="1:1" ht="12" customHeight="1">
      <c r="A311" s="6"/>
    </row>
    <row r="312" spans="1:1" ht="12" customHeight="1">
      <c r="A312" s="6"/>
    </row>
    <row r="313" spans="1:1" ht="12" customHeight="1">
      <c r="A313" s="6"/>
    </row>
    <row r="314" spans="1:1" ht="12" customHeight="1">
      <c r="A314" s="6"/>
    </row>
    <row r="315" spans="1:1" ht="12" customHeight="1">
      <c r="A315" s="6"/>
    </row>
    <row r="316" spans="1:1" ht="12" customHeight="1">
      <c r="A316" s="6"/>
    </row>
    <row r="317" spans="1:1" ht="12" customHeight="1">
      <c r="A317" s="6"/>
    </row>
    <row r="318" spans="1:1" ht="12" customHeight="1">
      <c r="A318" s="6"/>
    </row>
    <row r="319" spans="1:1" ht="12" customHeight="1">
      <c r="A319" s="6"/>
    </row>
    <row r="320" spans="1:1" ht="12" customHeight="1">
      <c r="A320" s="6"/>
    </row>
    <row r="321" spans="1:1" ht="12" customHeight="1">
      <c r="A321" s="6"/>
    </row>
    <row r="322" spans="1:1" ht="12" customHeight="1">
      <c r="A322" s="6"/>
    </row>
    <row r="323" spans="1:1" ht="12" customHeight="1">
      <c r="A323" s="6"/>
    </row>
    <row r="324" spans="1:1" ht="12" customHeight="1">
      <c r="A324" s="6"/>
    </row>
    <row r="325" spans="1:1" ht="12" customHeight="1">
      <c r="A325" s="6"/>
    </row>
    <row r="326" spans="1:1" ht="12" customHeight="1">
      <c r="A326" s="6"/>
    </row>
    <row r="327" spans="1:1" ht="12" customHeight="1">
      <c r="A327" s="6"/>
    </row>
    <row r="328" spans="1:1" ht="12" customHeight="1">
      <c r="A328" s="6"/>
    </row>
    <row r="329" spans="1:1" ht="12" customHeight="1">
      <c r="A329" s="6"/>
    </row>
    <row r="330" spans="1:1" ht="12" customHeight="1">
      <c r="A330" s="6"/>
    </row>
    <row r="331" spans="1:1" ht="12" customHeight="1">
      <c r="A331" s="6"/>
    </row>
    <row r="332" spans="1:1" ht="12" customHeight="1">
      <c r="A332" s="6"/>
    </row>
    <row r="333" spans="1:1" ht="12" customHeight="1">
      <c r="A333" s="6"/>
    </row>
    <row r="334" spans="1:1" ht="12" customHeight="1">
      <c r="A334" s="6"/>
    </row>
    <row r="335" spans="1:1" ht="12" customHeight="1">
      <c r="A335" s="6"/>
    </row>
    <row r="336" spans="1:1" ht="12" customHeight="1">
      <c r="A336" s="6"/>
    </row>
    <row r="337" spans="1:1" ht="12" customHeight="1">
      <c r="A337" s="6"/>
    </row>
    <row r="338" spans="1:1" ht="12" customHeight="1">
      <c r="A338" s="6"/>
    </row>
    <row r="339" spans="1:1" ht="12" customHeight="1">
      <c r="A339" s="6"/>
    </row>
    <row r="340" spans="1:1" ht="12" customHeight="1">
      <c r="A340" s="6"/>
    </row>
    <row r="341" spans="1:1" ht="12" customHeight="1">
      <c r="A341" s="6"/>
    </row>
    <row r="342" spans="1:1" ht="12" customHeight="1">
      <c r="A342" s="6"/>
    </row>
    <row r="343" spans="1:1" ht="12" customHeight="1">
      <c r="A343" s="6"/>
    </row>
    <row r="344" spans="1:1" ht="12" customHeight="1">
      <c r="A344" s="6"/>
    </row>
    <row r="345" spans="1:1" ht="12" customHeight="1">
      <c r="A345" s="6"/>
    </row>
    <row r="346" spans="1:1" ht="12" customHeight="1">
      <c r="A346" s="6"/>
    </row>
    <row r="347" spans="1:1" ht="12" customHeight="1">
      <c r="A347" s="6"/>
    </row>
    <row r="348" spans="1:1" ht="12" customHeight="1">
      <c r="A348" s="6"/>
    </row>
    <row r="349" spans="1:1" ht="12" customHeight="1">
      <c r="A349" s="6"/>
    </row>
    <row r="350" spans="1:1" ht="12" customHeight="1">
      <c r="A350" s="6"/>
    </row>
    <row r="351" spans="1:1" ht="12" customHeight="1">
      <c r="A351" s="6"/>
    </row>
    <row r="352" spans="1:1" ht="12" customHeight="1">
      <c r="A352" s="6"/>
    </row>
    <row r="353" spans="1:1" ht="12" customHeight="1">
      <c r="A353" s="6"/>
    </row>
    <row r="354" spans="1:1" ht="12" customHeight="1">
      <c r="A354" s="6"/>
    </row>
    <row r="355" spans="1:1" ht="12" customHeight="1">
      <c r="A355" s="6"/>
    </row>
    <row r="356" spans="1:1" ht="12" customHeight="1">
      <c r="A356" s="6"/>
    </row>
    <row r="357" spans="1:1" ht="12" customHeight="1">
      <c r="A357" s="6"/>
    </row>
    <row r="358" spans="1:1" ht="12" customHeight="1">
      <c r="A358" s="6"/>
    </row>
    <row r="359" spans="1:1" ht="12" customHeight="1">
      <c r="A359" s="6"/>
    </row>
    <row r="360" spans="1:1" ht="12" customHeight="1">
      <c r="A360" s="6"/>
    </row>
    <row r="361" spans="1:1" ht="12" customHeight="1">
      <c r="A361" s="6"/>
    </row>
    <row r="362" spans="1:1" ht="12" customHeight="1">
      <c r="A362" s="6"/>
    </row>
    <row r="363" spans="1:1" ht="12" customHeight="1">
      <c r="A363" s="6"/>
    </row>
    <row r="364" spans="1:1" ht="12" customHeight="1">
      <c r="A364" s="6"/>
    </row>
    <row r="365" spans="1:1" ht="12" customHeight="1">
      <c r="A365" s="6"/>
    </row>
    <row r="366" spans="1:1" ht="12" customHeight="1">
      <c r="A366" s="6"/>
    </row>
    <row r="367" spans="1:1" ht="12" customHeight="1">
      <c r="A367" s="6"/>
    </row>
    <row r="368" spans="1:1" ht="12" customHeight="1">
      <c r="A368" s="6"/>
    </row>
    <row r="369" spans="1:1" ht="12" customHeight="1">
      <c r="A369" s="6"/>
    </row>
    <row r="370" spans="1:1" ht="12" customHeight="1">
      <c r="A370" s="6"/>
    </row>
    <row r="371" spans="1:1" ht="12" customHeight="1">
      <c r="A371" s="6"/>
    </row>
    <row r="372" spans="1:1" ht="12" customHeight="1">
      <c r="A372" s="6"/>
    </row>
    <row r="373" spans="1:1" ht="12" customHeight="1">
      <c r="A373" s="6"/>
    </row>
    <row r="374" spans="1:1" ht="12" customHeight="1">
      <c r="A374" s="6"/>
    </row>
    <row r="375" spans="1:1" ht="12" customHeight="1">
      <c r="A375" s="6"/>
    </row>
    <row r="376" spans="1:1" ht="12" customHeight="1">
      <c r="A376" s="6"/>
    </row>
    <row r="377" spans="1:1" ht="12" customHeight="1">
      <c r="A377" s="6"/>
    </row>
    <row r="378" spans="1:1" ht="12" customHeight="1">
      <c r="A378" s="6"/>
    </row>
    <row r="379" spans="1:1" ht="12" customHeight="1">
      <c r="A379" s="6"/>
    </row>
    <row r="380" spans="1:1" ht="12" customHeight="1">
      <c r="A380" s="6"/>
    </row>
    <row r="381" spans="1:1" ht="12" customHeight="1">
      <c r="A381" s="6"/>
    </row>
    <row r="382" spans="1:1" ht="12" customHeight="1">
      <c r="A382" s="6"/>
    </row>
    <row r="383" spans="1:1" ht="12" customHeight="1">
      <c r="A383" s="6"/>
    </row>
    <row r="384" spans="1:1" ht="12" customHeight="1">
      <c r="A384" s="6"/>
    </row>
    <row r="385" spans="1:1" ht="12" customHeight="1">
      <c r="A385" s="6"/>
    </row>
    <row r="386" spans="1:1" ht="12" customHeight="1">
      <c r="A386" s="6"/>
    </row>
    <row r="387" spans="1:1" ht="12" customHeight="1">
      <c r="A387" s="6"/>
    </row>
    <row r="388" spans="1:1" ht="12" customHeight="1">
      <c r="A388" s="6"/>
    </row>
    <row r="389" spans="1:1" ht="12" customHeight="1">
      <c r="A389" s="6"/>
    </row>
    <row r="390" spans="1:1" ht="12" customHeight="1">
      <c r="A390" s="6"/>
    </row>
    <row r="391" spans="1:1" ht="12" customHeight="1">
      <c r="A391" s="6"/>
    </row>
    <row r="392" spans="1:1" ht="12" customHeight="1">
      <c r="A392" s="6"/>
    </row>
    <row r="393" spans="1:1" ht="12" customHeight="1">
      <c r="A393" s="6"/>
    </row>
    <row r="394" spans="1:1" ht="12" customHeight="1">
      <c r="A394" s="6"/>
    </row>
    <row r="395" spans="1:1" ht="12" customHeight="1">
      <c r="A395" s="6"/>
    </row>
    <row r="396" spans="1:1" ht="12" customHeight="1">
      <c r="A396" s="6"/>
    </row>
    <row r="397" spans="1:1" ht="12" customHeight="1">
      <c r="A397" s="6"/>
    </row>
    <row r="398" spans="1:1" ht="12" customHeight="1">
      <c r="A398" s="6"/>
    </row>
    <row r="399" spans="1:1" ht="12" customHeight="1">
      <c r="A399" s="6"/>
    </row>
    <row r="400" spans="1:1" ht="12" customHeight="1">
      <c r="A400" s="6"/>
    </row>
    <row r="401" spans="1:1" ht="12" customHeight="1">
      <c r="A401" s="6"/>
    </row>
    <row r="402" spans="1:1" ht="12" customHeight="1">
      <c r="A402" s="6"/>
    </row>
    <row r="403" spans="1:1" ht="12" customHeight="1">
      <c r="A403" s="6"/>
    </row>
    <row r="404" spans="1:1" ht="12" customHeight="1">
      <c r="A404" s="6"/>
    </row>
    <row r="405" spans="1:1" ht="12" customHeight="1">
      <c r="A405" s="6"/>
    </row>
    <row r="406" spans="1:1" ht="12" customHeight="1">
      <c r="A406" s="6"/>
    </row>
    <row r="407" spans="1:1" ht="12" customHeight="1">
      <c r="A407" s="6"/>
    </row>
    <row r="408" spans="1:1" ht="12" customHeight="1">
      <c r="A408" s="6"/>
    </row>
    <row r="409" spans="1:1" ht="12" customHeight="1">
      <c r="A409" s="6"/>
    </row>
    <row r="410" spans="1:1" ht="12" customHeight="1">
      <c r="A410" s="6"/>
    </row>
    <row r="411" spans="1:1" ht="12" customHeight="1">
      <c r="A411" s="6"/>
    </row>
    <row r="412" spans="1:1" ht="12" customHeight="1">
      <c r="A412" s="6"/>
    </row>
    <row r="413" spans="1:1" ht="12" customHeight="1">
      <c r="A413" s="6"/>
    </row>
    <row r="414" spans="1:1" ht="12" customHeight="1">
      <c r="A414" s="6"/>
    </row>
    <row r="415" spans="1:1" ht="12" customHeight="1">
      <c r="A415" s="6"/>
    </row>
    <row r="416" spans="1:1" ht="12" customHeight="1">
      <c r="A416" s="6"/>
    </row>
    <row r="417" spans="1:1" ht="12" customHeight="1">
      <c r="A417" s="6"/>
    </row>
    <row r="418" spans="1:1" ht="12" customHeight="1">
      <c r="A418" s="6"/>
    </row>
    <row r="419" spans="1:1" ht="12" customHeight="1">
      <c r="A419" s="6"/>
    </row>
    <row r="420" spans="1:1" ht="12" customHeight="1">
      <c r="A420" s="6"/>
    </row>
    <row r="421" spans="1:1" ht="12" customHeight="1">
      <c r="A421" s="6"/>
    </row>
    <row r="422" spans="1:1" ht="12" customHeight="1">
      <c r="A422" s="6"/>
    </row>
    <row r="423" spans="1:1" ht="12" customHeight="1">
      <c r="A423" s="6"/>
    </row>
    <row r="424" spans="1:1" ht="12" customHeight="1">
      <c r="A424" s="6"/>
    </row>
    <row r="425" spans="1:1" ht="12" customHeight="1">
      <c r="A425" s="6"/>
    </row>
    <row r="426" spans="1:1" ht="12" customHeight="1">
      <c r="A426" s="6"/>
    </row>
    <row r="427" spans="1:1" ht="12" customHeight="1">
      <c r="A427" s="6"/>
    </row>
    <row r="428" spans="1:1" ht="12" customHeight="1">
      <c r="A428" s="6"/>
    </row>
    <row r="429" spans="1:1" ht="12" customHeight="1">
      <c r="A429" s="6"/>
    </row>
    <row r="430" spans="1:1" ht="12" customHeight="1">
      <c r="A430" s="6"/>
    </row>
    <row r="431" spans="1:1" ht="12" customHeight="1">
      <c r="A431" s="6"/>
    </row>
    <row r="432" spans="1:1" ht="12" customHeight="1">
      <c r="A432" s="6"/>
    </row>
    <row r="433" spans="1:1" ht="12" customHeight="1">
      <c r="A433" s="6"/>
    </row>
    <row r="434" spans="1:1" ht="12" customHeight="1">
      <c r="A434" s="6"/>
    </row>
    <row r="435" spans="1:1" ht="12" customHeight="1">
      <c r="A435" s="6"/>
    </row>
    <row r="436" spans="1:1" ht="12" customHeight="1">
      <c r="A436" s="6"/>
    </row>
    <row r="437" spans="1:1" ht="12" customHeight="1">
      <c r="A437" s="6"/>
    </row>
    <row r="438" spans="1:1" ht="12" customHeight="1">
      <c r="A438" s="6"/>
    </row>
    <row r="439" spans="1:1" ht="12" customHeight="1">
      <c r="A439" s="6"/>
    </row>
    <row r="440" spans="1:1" ht="12" customHeight="1">
      <c r="A440" s="6"/>
    </row>
    <row r="441" spans="1:1" ht="12" customHeight="1">
      <c r="A441" s="6"/>
    </row>
    <row r="442" spans="1:1" ht="12" customHeight="1">
      <c r="A442" s="6"/>
    </row>
    <row r="443" spans="1:1" ht="12" customHeight="1">
      <c r="A443" s="6"/>
    </row>
    <row r="444" spans="1:1" ht="12" customHeight="1">
      <c r="A444" s="6"/>
    </row>
    <row r="445" spans="1:1" ht="12" customHeight="1">
      <c r="A445" s="6"/>
    </row>
    <row r="446" spans="1:1" ht="12" customHeight="1">
      <c r="A446" s="6"/>
    </row>
    <row r="447" spans="1:1" ht="12" customHeight="1">
      <c r="A447" s="6"/>
    </row>
    <row r="448" spans="1:1" ht="12" customHeight="1">
      <c r="A448" s="6"/>
    </row>
    <row r="449" spans="1:1" ht="12" customHeight="1">
      <c r="A449" s="6"/>
    </row>
    <row r="450" spans="1:1" ht="12" customHeight="1">
      <c r="A450" s="6"/>
    </row>
    <row r="451" spans="1:1" ht="12" customHeight="1">
      <c r="A451" s="6"/>
    </row>
    <row r="452" spans="1:1" ht="12" customHeight="1">
      <c r="A452" s="6"/>
    </row>
    <row r="453" spans="1:1" ht="12" customHeight="1">
      <c r="A453" s="6"/>
    </row>
    <row r="454" spans="1:1" ht="12" customHeight="1">
      <c r="A454" s="6"/>
    </row>
    <row r="455" spans="1:1" ht="12" customHeight="1">
      <c r="A455" s="6"/>
    </row>
    <row r="456" spans="1:1" ht="12" customHeight="1">
      <c r="A456" s="6"/>
    </row>
    <row r="457" spans="1:1" ht="12" customHeight="1">
      <c r="A457" s="6"/>
    </row>
    <row r="458" spans="1:1" ht="12" customHeight="1">
      <c r="A458" s="6"/>
    </row>
    <row r="459" spans="1:1" ht="12" customHeight="1">
      <c r="A459" s="6"/>
    </row>
    <row r="460" spans="1:1" ht="12" customHeight="1">
      <c r="A460" s="6"/>
    </row>
    <row r="461" spans="1:1" ht="12" customHeight="1">
      <c r="A461" s="6"/>
    </row>
    <row r="462" spans="1:1" ht="12" customHeight="1">
      <c r="A462" s="6"/>
    </row>
    <row r="463" spans="1:1" ht="12" customHeight="1">
      <c r="A463" s="6"/>
    </row>
    <row r="464" spans="1:1" ht="12" customHeight="1">
      <c r="A464" s="6"/>
    </row>
    <row r="465" spans="1:1" ht="12" customHeight="1">
      <c r="A465" s="6"/>
    </row>
    <row r="466" spans="1:1" ht="12" customHeight="1">
      <c r="A466" s="6"/>
    </row>
    <row r="467" spans="1:1" ht="12" customHeight="1">
      <c r="A467" s="6"/>
    </row>
    <row r="468" spans="1:1" ht="12" customHeight="1">
      <c r="A468" s="6"/>
    </row>
    <row r="469" spans="1:1" ht="12" customHeight="1">
      <c r="A469" s="6"/>
    </row>
    <row r="470" spans="1:1" ht="12" customHeight="1">
      <c r="A470" s="6"/>
    </row>
    <row r="471" spans="1:1" ht="12" customHeight="1">
      <c r="A471" s="6"/>
    </row>
    <row r="472" spans="1:1" ht="12" customHeight="1">
      <c r="A472" s="6"/>
    </row>
    <row r="473" spans="1:1" ht="12" customHeight="1">
      <c r="A473" s="6"/>
    </row>
    <row r="474" spans="1:1" ht="12" customHeight="1">
      <c r="A474" s="6"/>
    </row>
    <row r="475" spans="1:1" ht="12" customHeight="1">
      <c r="A475" s="6"/>
    </row>
    <row r="476" spans="1:1" ht="12" customHeight="1">
      <c r="A476" s="6"/>
    </row>
    <row r="477" spans="1:1" ht="12" customHeight="1">
      <c r="A477" s="6"/>
    </row>
    <row r="478" spans="1:1" ht="12" customHeight="1">
      <c r="A478" s="6"/>
    </row>
    <row r="479" spans="1:1" ht="12" customHeight="1">
      <c r="A479" s="6"/>
    </row>
    <row r="480" spans="1:1" ht="12" customHeight="1">
      <c r="A480" s="6"/>
    </row>
    <row r="481" spans="1:1" ht="12" customHeight="1">
      <c r="A481" s="6"/>
    </row>
    <row r="482" spans="1:1" ht="12" customHeight="1">
      <c r="A482" s="6"/>
    </row>
    <row r="483" spans="1:1" ht="12" customHeight="1">
      <c r="A483" s="6"/>
    </row>
    <row r="484" spans="1:1" ht="12" customHeight="1">
      <c r="A484" s="6"/>
    </row>
    <row r="485" spans="1:1" ht="12" customHeight="1">
      <c r="A485" s="6"/>
    </row>
    <row r="486" spans="1:1" ht="12" customHeight="1">
      <c r="A486" s="6"/>
    </row>
    <row r="487" spans="1:1" ht="12" customHeight="1">
      <c r="A487" s="6"/>
    </row>
    <row r="488" spans="1:1" ht="12" customHeight="1">
      <c r="A488" s="6"/>
    </row>
    <row r="489" spans="1:1" ht="12" customHeight="1">
      <c r="A489" s="6"/>
    </row>
    <row r="490" spans="1:1" ht="12" customHeight="1">
      <c r="A490" s="6"/>
    </row>
    <row r="491" spans="1:1" ht="12" customHeight="1">
      <c r="A491" s="6"/>
    </row>
    <row r="492" spans="1:1" ht="12" customHeight="1">
      <c r="A492" s="6"/>
    </row>
    <row r="493" spans="1:1" ht="12" customHeight="1">
      <c r="A493" s="6"/>
    </row>
    <row r="494" spans="1:1" ht="12" customHeight="1">
      <c r="A494" s="6"/>
    </row>
    <row r="495" spans="1:1" ht="12" customHeight="1">
      <c r="A495" s="6"/>
    </row>
    <row r="496" spans="1:1" ht="12" customHeight="1">
      <c r="A496" s="6"/>
    </row>
    <row r="497" spans="1:1" ht="12" customHeight="1">
      <c r="A497" s="6"/>
    </row>
    <row r="498" spans="1:1" ht="12" customHeight="1">
      <c r="A498" s="6"/>
    </row>
    <row r="499" spans="1:1" ht="12" customHeight="1">
      <c r="A499" s="6"/>
    </row>
    <row r="500" spans="1:1" ht="12" customHeight="1">
      <c r="A500" s="6"/>
    </row>
    <row r="501" spans="1:1" ht="12" customHeight="1">
      <c r="A501" s="6"/>
    </row>
    <row r="502" spans="1:1" ht="12" customHeight="1">
      <c r="A502" s="6"/>
    </row>
    <row r="503" spans="1:1" ht="12" customHeight="1">
      <c r="A503" s="6"/>
    </row>
    <row r="504" spans="1:1" ht="12" customHeight="1">
      <c r="A504" s="6"/>
    </row>
    <row r="505" spans="1:1" ht="12" customHeight="1">
      <c r="A505" s="6"/>
    </row>
    <row r="506" spans="1:1" ht="12" customHeight="1">
      <c r="A506" s="6"/>
    </row>
    <row r="507" spans="1:1" ht="12" customHeight="1">
      <c r="A507" s="6"/>
    </row>
    <row r="508" spans="1:1" ht="12" customHeight="1">
      <c r="A508" s="6"/>
    </row>
    <row r="509" spans="1:1" ht="12" customHeight="1">
      <c r="A509" s="6"/>
    </row>
    <row r="510" spans="1:1" ht="12" customHeight="1">
      <c r="A510" s="6"/>
    </row>
    <row r="511" spans="1:1" ht="12" customHeight="1">
      <c r="A511" s="6"/>
    </row>
    <row r="512" spans="1:1" ht="12" customHeight="1">
      <c r="A512" s="6"/>
    </row>
    <row r="513" spans="1:1" ht="12" customHeight="1">
      <c r="A513" s="6"/>
    </row>
    <row r="514" spans="1:1" ht="12" customHeight="1">
      <c r="A514" s="6"/>
    </row>
    <row r="515" spans="1:1" ht="12" customHeight="1">
      <c r="A515" s="6"/>
    </row>
    <row r="516" spans="1:1" ht="12" customHeight="1">
      <c r="A516" s="6"/>
    </row>
    <row r="517" spans="1:1" ht="12" customHeight="1">
      <c r="A517" s="6"/>
    </row>
    <row r="518" spans="1:1" ht="12" customHeight="1">
      <c r="A518" s="6"/>
    </row>
    <row r="519" spans="1:1" ht="12" customHeight="1">
      <c r="A519" s="6"/>
    </row>
    <row r="520" spans="1:1" ht="12" customHeight="1">
      <c r="A520" s="6"/>
    </row>
    <row r="521" spans="1:1" ht="12" customHeight="1">
      <c r="A521" s="6"/>
    </row>
    <row r="522" spans="1:1" ht="12" customHeight="1">
      <c r="A522" s="6"/>
    </row>
    <row r="523" spans="1:1" ht="12" customHeight="1">
      <c r="A523" s="6"/>
    </row>
    <row r="524" spans="1:1" ht="12" customHeight="1">
      <c r="A524" s="6"/>
    </row>
    <row r="525" spans="1:1" ht="12" customHeight="1">
      <c r="A525" s="6"/>
    </row>
    <row r="526" spans="1:1" ht="12" customHeight="1">
      <c r="A526" s="6"/>
    </row>
    <row r="527" spans="1:1" ht="12" customHeight="1">
      <c r="A527" s="6"/>
    </row>
    <row r="528" spans="1:1" ht="12" customHeight="1">
      <c r="A528" s="6"/>
    </row>
    <row r="529" spans="1:1" ht="12" customHeight="1">
      <c r="A529" s="6"/>
    </row>
    <row r="530" spans="1:1" ht="12" customHeight="1">
      <c r="A530" s="6"/>
    </row>
    <row r="531" spans="1:1" ht="12" customHeight="1">
      <c r="A531" s="6"/>
    </row>
    <row r="532" spans="1:1" ht="12" customHeight="1">
      <c r="A532" s="6"/>
    </row>
    <row r="533" spans="1:1" ht="12" customHeight="1">
      <c r="A533" s="6"/>
    </row>
    <row r="534" spans="1:1" ht="12" customHeight="1">
      <c r="A534" s="6"/>
    </row>
    <row r="535" spans="1:1" ht="12" customHeight="1">
      <c r="A535" s="6"/>
    </row>
    <row r="536" spans="1:1" ht="12" customHeight="1">
      <c r="A536" s="6"/>
    </row>
    <row r="537" spans="1:1" ht="12" customHeight="1">
      <c r="A537" s="6"/>
    </row>
    <row r="538" spans="1:1" ht="12" customHeight="1">
      <c r="A538" s="6"/>
    </row>
    <row r="539" spans="1:1" ht="12" customHeight="1">
      <c r="A539" s="6"/>
    </row>
    <row r="540" spans="1:1" ht="12" customHeight="1">
      <c r="A540" s="6"/>
    </row>
    <row r="541" spans="1:1" ht="12" customHeight="1">
      <c r="A541" s="6"/>
    </row>
    <row r="542" spans="1:1" ht="12" customHeight="1">
      <c r="A542" s="6"/>
    </row>
    <row r="543" spans="1:1" ht="12" customHeight="1">
      <c r="A543" s="6"/>
    </row>
    <row r="544" spans="1:1" ht="12" customHeight="1">
      <c r="A544" s="6"/>
    </row>
    <row r="545" spans="1:1" ht="12" customHeight="1">
      <c r="A545" s="6"/>
    </row>
    <row r="546" spans="1:1" ht="12" customHeight="1">
      <c r="A546" s="6"/>
    </row>
    <row r="547" spans="1:1" ht="12" customHeight="1">
      <c r="A547" s="6"/>
    </row>
    <row r="548" spans="1:1" ht="12" customHeight="1">
      <c r="A548" s="6"/>
    </row>
    <row r="549" spans="1:1" ht="12" customHeight="1">
      <c r="A549" s="6"/>
    </row>
    <row r="550" spans="1:1" ht="12" customHeight="1">
      <c r="A550" s="6"/>
    </row>
    <row r="551" spans="1:1" ht="12" customHeight="1">
      <c r="A551" s="6"/>
    </row>
    <row r="552" spans="1:1" ht="12" customHeight="1">
      <c r="A552" s="6"/>
    </row>
    <row r="553" spans="1:1" ht="12" customHeight="1">
      <c r="A553" s="6"/>
    </row>
    <row r="554" spans="1:1" ht="12" customHeight="1">
      <c r="A554" s="6"/>
    </row>
    <row r="555" spans="1:1" ht="12" customHeight="1">
      <c r="A555" s="6"/>
    </row>
    <row r="556" spans="1:1" ht="12" customHeight="1">
      <c r="A556" s="6"/>
    </row>
    <row r="557" spans="1:1" ht="12" customHeight="1">
      <c r="A557" s="6"/>
    </row>
    <row r="558" spans="1:1" ht="12" customHeight="1">
      <c r="A558" s="6"/>
    </row>
    <row r="559" spans="1:1" ht="12" customHeight="1">
      <c r="A559" s="6"/>
    </row>
    <row r="560" spans="1:1" ht="12" customHeight="1">
      <c r="A560" s="6"/>
    </row>
    <row r="561" spans="1:1" ht="12" customHeight="1">
      <c r="A561" s="6"/>
    </row>
    <row r="562" spans="1:1" ht="12" customHeight="1">
      <c r="A562" s="6"/>
    </row>
    <row r="563" spans="1:1" ht="12" customHeight="1">
      <c r="A563" s="6"/>
    </row>
    <row r="564" spans="1:1" ht="12" customHeight="1">
      <c r="A564" s="6"/>
    </row>
    <row r="565" spans="1:1" ht="12" customHeight="1">
      <c r="A565" s="6"/>
    </row>
    <row r="566" spans="1:1" ht="12" customHeight="1">
      <c r="A566" s="6"/>
    </row>
    <row r="567" spans="1:1" ht="12" customHeight="1">
      <c r="A567" s="6"/>
    </row>
    <row r="568" spans="1:1" ht="12" customHeight="1">
      <c r="A568" s="6"/>
    </row>
    <row r="569" spans="1:1" ht="12" customHeight="1">
      <c r="A569" s="6"/>
    </row>
    <row r="570" spans="1:1" ht="12" customHeight="1">
      <c r="A570" s="6"/>
    </row>
    <row r="571" spans="1:1" ht="12" customHeight="1">
      <c r="A571" s="6"/>
    </row>
    <row r="572" spans="1:1" ht="12" customHeight="1">
      <c r="A572" s="6"/>
    </row>
    <row r="573" spans="1:1" ht="12" customHeight="1">
      <c r="A573" s="6"/>
    </row>
    <row r="574" spans="1:1" ht="12" customHeight="1">
      <c r="A574" s="6"/>
    </row>
    <row r="575" spans="1:1" ht="12" customHeight="1">
      <c r="A575" s="6"/>
    </row>
    <row r="576" spans="1:1" ht="12" customHeight="1">
      <c r="A576" s="6"/>
    </row>
    <row r="577" spans="1:1" ht="12" customHeight="1">
      <c r="A577" s="6"/>
    </row>
    <row r="578" spans="1:1" ht="12" customHeight="1">
      <c r="A578" s="6"/>
    </row>
    <row r="579" spans="1:1" ht="12" customHeight="1">
      <c r="A579" s="6"/>
    </row>
    <row r="580" spans="1:1" ht="12" customHeight="1">
      <c r="A580" s="6"/>
    </row>
    <row r="581" spans="1:1" ht="12" customHeight="1">
      <c r="A581" s="6"/>
    </row>
    <row r="582" spans="1:1" ht="12" customHeight="1">
      <c r="A582" s="6"/>
    </row>
    <row r="583" spans="1:1" ht="12" customHeight="1">
      <c r="A583" s="6"/>
    </row>
    <row r="584" spans="1:1" ht="12" customHeight="1">
      <c r="A584" s="6"/>
    </row>
    <row r="585" spans="1:1" ht="12" customHeight="1">
      <c r="A585" s="6"/>
    </row>
    <row r="586" spans="1:1" ht="12" customHeight="1">
      <c r="A586" s="6"/>
    </row>
    <row r="587" spans="1:1" ht="12" customHeight="1">
      <c r="A587" s="6"/>
    </row>
    <row r="588" spans="1:1" ht="12" customHeight="1">
      <c r="A588" s="6"/>
    </row>
    <row r="589" spans="1:1" ht="12" customHeight="1">
      <c r="A589" s="6"/>
    </row>
    <row r="590" spans="1:1" ht="12" customHeight="1">
      <c r="A590" s="6"/>
    </row>
    <row r="591" spans="1:1" ht="12" customHeight="1">
      <c r="A591" s="6"/>
    </row>
    <row r="592" spans="1:1" ht="12" customHeight="1">
      <c r="A592" s="6"/>
    </row>
    <row r="593" spans="1:1" ht="12" customHeight="1">
      <c r="A593" s="6"/>
    </row>
    <row r="594" spans="1:1" ht="12" customHeight="1">
      <c r="A594" s="6"/>
    </row>
    <row r="595" spans="1:1" ht="12" customHeight="1">
      <c r="A595" s="6"/>
    </row>
    <row r="596" spans="1:1" ht="12" customHeight="1">
      <c r="A596" s="6"/>
    </row>
    <row r="597" spans="1:1" ht="12" customHeight="1">
      <c r="A597" s="6"/>
    </row>
    <row r="598" spans="1:1" ht="12" customHeight="1">
      <c r="A598" s="6"/>
    </row>
    <row r="599" spans="1:1" ht="12" customHeight="1">
      <c r="A599" s="6"/>
    </row>
    <row r="600" spans="1:1" ht="12" customHeight="1">
      <c r="A600" s="6"/>
    </row>
    <row r="601" spans="1:1" ht="12" customHeight="1">
      <c r="A601" s="6"/>
    </row>
    <row r="602" spans="1:1" ht="12" customHeight="1">
      <c r="A602" s="6"/>
    </row>
    <row r="603" spans="1:1" ht="12" customHeight="1">
      <c r="A603" s="6"/>
    </row>
    <row r="604" spans="1:1" ht="12" customHeight="1">
      <c r="A604" s="6"/>
    </row>
    <row r="605" spans="1:1" ht="12" customHeight="1">
      <c r="A605" s="6"/>
    </row>
    <row r="606" spans="1:1" ht="12" customHeight="1">
      <c r="A606" s="6"/>
    </row>
    <row r="607" spans="1:1" ht="12" customHeight="1">
      <c r="A607" s="6"/>
    </row>
    <row r="608" spans="1:1" ht="12" customHeight="1">
      <c r="A608" s="6"/>
    </row>
    <row r="609" spans="1:1" ht="12" customHeight="1">
      <c r="A609" s="6"/>
    </row>
    <row r="610" spans="1:1" ht="12" customHeight="1">
      <c r="A610" s="6"/>
    </row>
    <row r="611" spans="1:1" ht="12" customHeight="1">
      <c r="A611" s="6"/>
    </row>
    <row r="612" spans="1:1" ht="12" customHeight="1">
      <c r="A612" s="6"/>
    </row>
    <row r="613" spans="1:1" ht="12" customHeight="1">
      <c r="A613" s="6"/>
    </row>
    <row r="614" spans="1:1" ht="12" customHeight="1">
      <c r="A614" s="6"/>
    </row>
    <row r="615" spans="1:1" ht="12" customHeight="1">
      <c r="A615" s="6"/>
    </row>
    <row r="616" spans="1:1" ht="12" customHeight="1">
      <c r="A616" s="6"/>
    </row>
    <row r="617" spans="1:1" ht="12" customHeight="1">
      <c r="A617" s="6"/>
    </row>
    <row r="618" spans="1:1" ht="12" customHeight="1">
      <c r="A618" s="6"/>
    </row>
    <row r="619" spans="1:1" ht="12" customHeight="1">
      <c r="A619" s="6"/>
    </row>
    <row r="620" spans="1:1" ht="12" customHeight="1">
      <c r="A620" s="6"/>
    </row>
    <row r="621" spans="1:1" ht="12" customHeight="1">
      <c r="A621" s="6"/>
    </row>
    <row r="622" spans="1:1" ht="12" customHeight="1">
      <c r="A622" s="6"/>
    </row>
    <row r="623" spans="1:1" ht="12" customHeight="1">
      <c r="A623" s="6"/>
    </row>
    <row r="624" spans="1:1" ht="12" customHeight="1">
      <c r="A624" s="6"/>
    </row>
    <row r="625" spans="1:1" ht="12" customHeight="1">
      <c r="A625" s="6"/>
    </row>
    <row r="626" spans="1:1" ht="12" customHeight="1">
      <c r="A626" s="6"/>
    </row>
    <row r="627" spans="1:1" ht="12" customHeight="1">
      <c r="A627" s="6"/>
    </row>
    <row r="628" spans="1:1" ht="12" customHeight="1">
      <c r="A628" s="6"/>
    </row>
    <row r="629" spans="1:1" ht="12" customHeight="1">
      <c r="A629" s="6"/>
    </row>
    <row r="630" spans="1:1" ht="12" customHeight="1">
      <c r="A630" s="6"/>
    </row>
    <row r="631" spans="1:1" ht="12" customHeight="1">
      <c r="A631" s="6"/>
    </row>
    <row r="632" spans="1:1" ht="12" customHeight="1">
      <c r="A632" s="6"/>
    </row>
    <row r="633" spans="1:1" ht="12" customHeight="1">
      <c r="A633" s="6"/>
    </row>
    <row r="634" spans="1:1" ht="12" customHeight="1">
      <c r="A634" s="6"/>
    </row>
    <row r="635" spans="1:1" ht="12" customHeight="1">
      <c r="A635" s="6"/>
    </row>
    <row r="636" spans="1:1" ht="12" customHeight="1">
      <c r="A636" s="6"/>
    </row>
    <row r="637" spans="1:1" ht="12" customHeight="1">
      <c r="A637" s="6"/>
    </row>
    <row r="638" spans="1:1" ht="12" customHeight="1">
      <c r="A638" s="6"/>
    </row>
    <row r="639" spans="1:1" ht="12" customHeight="1">
      <c r="A639" s="6"/>
    </row>
    <row r="640" spans="1:1" ht="12" customHeight="1">
      <c r="A640" s="6"/>
    </row>
    <row r="641" spans="1:1" ht="12" customHeight="1">
      <c r="A641" s="6"/>
    </row>
    <row r="642" spans="1:1" ht="12" customHeight="1">
      <c r="A642" s="6"/>
    </row>
    <row r="643" spans="1:1" ht="12" customHeight="1">
      <c r="A643" s="6"/>
    </row>
    <row r="644" spans="1:1" ht="12" customHeight="1">
      <c r="A644" s="6"/>
    </row>
    <row r="645" spans="1:1" ht="12" customHeight="1">
      <c r="A645" s="6"/>
    </row>
    <row r="646" spans="1:1" ht="12" customHeight="1">
      <c r="A646" s="6"/>
    </row>
    <row r="647" spans="1:1" ht="12" customHeight="1">
      <c r="A647" s="6"/>
    </row>
    <row r="648" spans="1:1" ht="12" customHeight="1">
      <c r="A648" s="6"/>
    </row>
    <row r="649" spans="1:1" ht="12" customHeight="1">
      <c r="A649" s="6"/>
    </row>
    <row r="650" spans="1:1" ht="12" customHeight="1">
      <c r="A650" s="6"/>
    </row>
    <row r="651" spans="1:1" ht="12" customHeight="1">
      <c r="A651" s="6"/>
    </row>
    <row r="652" spans="1:1" ht="12" customHeight="1">
      <c r="A652" s="6"/>
    </row>
    <row r="653" spans="1:1" ht="12" customHeight="1">
      <c r="A653" s="6"/>
    </row>
    <row r="654" spans="1:1" ht="12" customHeight="1">
      <c r="A654" s="6"/>
    </row>
    <row r="655" spans="1:1" ht="12" customHeight="1">
      <c r="A655" s="6"/>
    </row>
    <row r="656" spans="1:1" ht="12" customHeight="1">
      <c r="A656" s="6"/>
    </row>
    <row r="657" spans="1:1" ht="12" customHeight="1">
      <c r="A657" s="6"/>
    </row>
    <row r="658" spans="1:1" ht="12" customHeight="1">
      <c r="A658" s="6"/>
    </row>
    <row r="659" spans="1:1" ht="12" customHeight="1">
      <c r="A659" s="6"/>
    </row>
    <row r="660" spans="1:1" ht="12" customHeight="1">
      <c r="A660" s="6"/>
    </row>
    <row r="661" spans="1:1" ht="12" customHeight="1">
      <c r="A661" s="6"/>
    </row>
    <row r="662" spans="1:1" ht="12" customHeight="1">
      <c r="A662" s="6"/>
    </row>
    <row r="663" spans="1:1" ht="12" customHeight="1">
      <c r="A663" s="6"/>
    </row>
    <row r="664" spans="1:1" ht="12" customHeight="1">
      <c r="A664" s="6"/>
    </row>
    <row r="665" spans="1:1" ht="12" customHeight="1">
      <c r="A665" s="6"/>
    </row>
    <row r="666" spans="1:1" ht="12" customHeight="1">
      <c r="A666" s="6"/>
    </row>
    <row r="667" spans="1:1" ht="12" customHeight="1">
      <c r="A667" s="6"/>
    </row>
    <row r="668" spans="1:1" ht="12" customHeight="1">
      <c r="A668" s="6"/>
    </row>
    <row r="669" spans="1:1" ht="12" customHeight="1">
      <c r="A669" s="6"/>
    </row>
    <row r="670" spans="1:1" ht="12" customHeight="1">
      <c r="A670" s="6"/>
    </row>
    <row r="671" spans="1:1" ht="12" customHeight="1">
      <c r="A671" s="6"/>
    </row>
    <row r="672" spans="1:1" ht="12" customHeight="1">
      <c r="A672" s="6"/>
    </row>
    <row r="673" spans="1:1" ht="12" customHeight="1">
      <c r="A673" s="6"/>
    </row>
    <row r="674" spans="1:1" ht="12" customHeight="1">
      <c r="A674" s="6"/>
    </row>
    <row r="675" spans="1:1" ht="12" customHeight="1">
      <c r="A675" s="6"/>
    </row>
    <row r="676" spans="1:1" ht="12" customHeight="1">
      <c r="A676" s="6"/>
    </row>
    <row r="677" spans="1:1" ht="12" customHeight="1">
      <c r="A677" s="6"/>
    </row>
    <row r="678" spans="1:1" ht="12" customHeight="1">
      <c r="A678" s="6"/>
    </row>
    <row r="679" spans="1:1" ht="12" customHeight="1">
      <c r="A679" s="6"/>
    </row>
    <row r="680" spans="1:1" ht="12" customHeight="1">
      <c r="A680" s="6"/>
    </row>
    <row r="681" spans="1:1" ht="12" customHeight="1">
      <c r="A681" s="6"/>
    </row>
    <row r="682" spans="1:1" ht="12" customHeight="1">
      <c r="A682" s="6"/>
    </row>
    <row r="683" spans="1:1" ht="12" customHeight="1">
      <c r="A683" s="6"/>
    </row>
    <row r="684" spans="1:1" ht="12" customHeight="1">
      <c r="A684" s="6"/>
    </row>
    <row r="685" spans="1:1" ht="12" customHeight="1">
      <c r="A685" s="6"/>
    </row>
    <row r="686" spans="1:1" ht="12" customHeight="1">
      <c r="A686" s="6"/>
    </row>
    <row r="687" spans="1:1" ht="12" customHeight="1">
      <c r="A687" s="6"/>
    </row>
    <row r="688" spans="1:1" ht="12" customHeight="1">
      <c r="A688" s="6"/>
    </row>
    <row r="689" spans="1:1" ht="12" customHeight="1">
      <c r="A689" s="6"/>
    </row>
    <row r="690" spans="1:1" ht="12" customHeight="1">
      <c r="A690" s="6"/>
    </row>
    <row r="691" spans="1:1" ht="12" customHeight="1">
      <c r="A691" s="6"/>
    </row>
    <row r="692" spans="1:1" ht="12" customHeight="1">
      <c r="A692" s="6"/>
    </row>
    <row r="693" spans="1:1" ht="12" customHeight="1">
      <c r="A693" s="6"/>
    </row>
    <row r="694" spans="1:1" ht="12" customHeight="1">
      <c r="A694" s="6"/>
    </row>
    <row r="695" spans="1:1" ht="12" customHeight="1">
      <c r="A695" s="6"/>
    </row>
    <row r="696" spans="1:1" ht="12" customHeight="1">
      <c r="A696" s="6"/>
    </row>
    <row r="697" spans="1:1" ht="12" customHeight="1">
      <c r="A697" s="6"/>
    </row>
    <row r="698" spans="1:1" ht="12" customHeight="1">
      <c r="A698" s="6"/>
    </row>
    <row r="699" spans="1:1" ht="12" customHeight="1">
      <c r="A699" s="6"/>
    </row>
    <row r="700" spans="1:1" ht="12" customHeight="1">
      <c r="A700" s="6"/>
    </row>
    <row r="701" spans="1:1" ht="12" customHeight="1">
      <c r="A701" s="6"/>
    </row>
    <row r="702" spans="1:1" ht="12" customHeight="1">
      <c r="A702" s="6"/>
    </row>
    <row r="703" spans="1:1" ht="12" customHeight="1">
      <c r="A703" s="6"/>
    </row>
    <row r="704" spans="1:1" ht="12" customHeight="1">
      <c r="A704" s="6"/>
    </row>
    <row r="705" spans="1:1" ht="12" customHeight="1">
      <c r="A705" s="6"/>
    </row>
    <row r="706" spans="1:1" ht="12" customHeight="1">
      <c r="A706" s="6"/>
    </row>
    <row r="707" spans="1:1" ht="12" customHeight="1">
      <c r="A707" s="6"/>
    </row>
    <row r="708" spans="1:1" ht="12" customHeight="1">
      <c r="A708" s="6"/>
    </row>
    <row r="709" spans="1:1" ht="12" customHeight="1">
      <c r="A709" s="6"/>
    </row>
    <row r="710" spans="1:1" ht="12" customHeight="1">
      <c r="A710" s="6"/>
    </row>
    <row r="711" spans="1:1" ht="12" customHeight="1">
      <c r="A711" s="6"/>
    </row>
    <row r="712" spans="1:1" ht="12" customHeight="1">
      <c r="A712" s="6"/>
    </row>
    <row r="713" spans="1:1" ht="12" customHeight="1">
      <c r="A713" s="6"/>
    </row>
    <row r="714" spans="1:1" ht="12" customHeight="1">
      <c r="A714" s="6"/>
    </row>
    <row r="715" spans="1:1" ht="12" customHeight="1">
      <c r="A715" s="6"/>
    </row>
    <row r="716" spans="1:1" ht="12" customHeight="1">
      <c r="A716" s="6"/>
    </row>
    <row r="717" spans="1:1" ht="12" customHeight="1">
      <c r="A717" s="6"/>
    </row>
    <row r="718" spans="1:1" ht="12" customHeight="1">
      <c r="A718" s="6"/>
    </row>
    <row r="719" spans="1:1" ht="12" customHeight="1">
      <c r="A719" s="6"/>
    </row>
    <row r="720" spans="1:1" ht="12" customHeight="1">
      <c r="A720" s="6"/>
    </row>
    <row r="721" spans="1:1" ht="12" customHeight="1">
      <c r="A721" s="6"/>
    </row>
    <row r="722" spans="1:1" ht="12" customHeight="1">
      <c r="A722" s="6"/>
    </row>
    <row r="723" spans="1:1" ht="12" customHeight="1">
      <c r="A723" s="6"/>
    </row>
    <row r="724" spans="1:1" ht="12" customHeight="1">
      <c r="A724" s="6"/>
    </row>
    <row r="725" spans="1:1" ht="12" customHeight="1">
      <c r="A725" s="6"/>
    </row>
    <row r="726" spans="1:1" ht="12" customHeight="1">
      <c r="A726" s="6"/>
    </row>
    <row r="727" spans="1:1" ht="12" customHeight="1">
      <c r="A727" s="6"/>
    </row>
    <row r="728" spans="1:1" ht="12" customHeight="1">
      <c r="A728" s="6"/>
    </row>
    <row r="729" spans="1:1" ht="12" customHeight="1">
      <c r="A729" s="6"/>
    </row>
    <row r="730" spans="1:1" ht="12" customHeight="1">
      <c r="A730" s="6"/>
    </row>
    <row r="731" spans="1:1" ht="12" customHeight="1">
      <c r="A731" s="6"/>
    </row>
    <row r="732" spans="1:1" ht="12" customHeight="1">
      <c r="A732" s="6"/>
    </row>
    <row r="733" spans="1:1" ht="12" customHeight="1">
      <c r="A733" s="6"/>
    </row>
    <row r="734" spans="1:1" ht="12" customHeight="1">
      <c r="A734" s="6"/>
    </row>
    <row r="735" spans="1:1" ht="12" customHeight="1">
      <c r="A735" s="6"/>
    </row>
    <row r="736" spans="1:1" ht="12" customHeight="1">
      <c r="A736" s="6"/>
    </row>
    <row r="737" spans="1:1" ht="12" customHeight="1">
      <c r="A737" s="6"/>
    </row>
    <row r="738" spans="1:1" ht="12" customHeight="1">
      <c r="A738" s="6"/>
    </row>
    <row r="739" spans="1:1" ht="12" customHeight="1">
      <c r="A739" s="6"/>
    </row>
    <row r="740" spans="1:1" ht="12" customHeight="1">
      <c r="A740" s="6"/>
    </row>
    <row r="741" spans="1:1" ht="12" customHeight="1">
      <c r="A741" s="6"/>
    </row>
    <row r="742" spans="1:1" ht="12" customHeight="1">
      <c r="A742" s="6"/>
    </row>
    <row r="743" spans="1:1" ht="12" customHeight="1">
      <c r="A743" s="6"/>
    </row>
    <row r="744" spans="1:1" ht="12" customHeight="1">
      <c r="A744" s="6"/>
    </row>
    <row r="745" spans="1:1" ht="12" customHeight="1">
      <c r="A745" s="6"/>
    </row>
    <row r="746" spans="1:1" ht="12" customHeight="1">
      <c r="A746" s="6"/>
    </row>
    <row r="747" spans="1:1" ht="12" customHeight="1">
      <c r="A747" s="6"/>
    </row>
    <row r="748" spans="1:1" ht="12" customHeight="1">
      <c r="A748" s="6"/>
    </row>
    <row r="749" spans="1:1" ht="12" customHeight="1">
      <c r="A749" s="6"/>
    </row>
    <row r="750" spans="1:1" ht="12" customHeight="1">
      <c r="A750" s="6"/>
    </row>
    <row r="751" spans="1:1" ht="12" customHeight="1">
      <c r="A751" s="6"/>
    </row>
    <row r="752" spans="1:1" ht="12" customHeight="1">
      <c r="A752" s="6"/>
    </row>
    <row r="753" spans="1:1" ht="12" customHeight="1">
      <c r="A753" s="6"/>
    </row>
    <row r="754" spans="1:1" ht="12" customHeight="1">
      <c r="A754" s="6"/>
    </row>
    <row r="755" spans="1:1" ht="12" customHeight="1">
      <c r="A755" s="6"/>
    </row>
    <row r="756" spans="1:1" ht="12" customHeight="1">
      <c r="A756" s="6"/>
    </row>
    <row r="757" spans="1:1" ht="12" customHeight="1">
      <c r="A757" s="6"/>
    </row>
    <row r="758" spans="1:1" ht="12" customHeight="1">
      <c r="A758" s="6"/>
    </row>
    <row r="759" spans="1:1" ht="12" customHeight="1">
      <c r="A759" s="6"/>
    </row>
    <row r="760" spans="1:1" ht="12" customHeight="1">
      <c r="A760" s="6"/>
    </row>
    <row r="761" spans="1:1" ht="12" customHeight="1">
      <c r="A761" s="6"/>
    </row>
    <row r="762" spans="1:1" ht="12" customHeight="1">
      <c r="A762" s="6"/>
    </row>
    <row r="763" spans="1:1" ht="12" customHeight="1">
      <c r="A763" s="6"/>
    </row>
    <row r="764" spans="1:1" ht="12" customHeight="1">
      <c r="A764" s="6"/>
    </row>
    <row r="765" spans="1:1" ht="12" customHeight="1">
      <c r="A765" s="6"/>
    </row>
    <row r="766" spans="1:1" ht="12" customHeight="1">
      <c r="A766" s="6"/>
    </row>
    <row r="767" spans="1:1" ht="12" customHeight="1">
      <c r="A767" s="6"/>
    </row>
    <row r="768" spans="1:1" ht="12" customHeight="1">
      <c r="A768" s="6"/>
    </row>
    <row r="769" spans="1:1" ht="12" customHeight="1">
      <c r="A769" s="6"/>
    </row>
    <row r="770" spans="1:1" ht="12" customHeight="1">
      <c r="A770" s="6"/>
    </row>
    <row r="771" spans="1:1" ht="12" customHeight="1">
      <c r="A771" s="6"/>
    </row>
    <row r="772" spans="1:1" ht="12" customHeight="1">
      <c r="A772" s="6"/>
    </row>
    <row r="773" spans="1:1" ht="12" customHeight="1">
      <c r="A773" s="6"/>
    </row>
    <row r="774" spans="1:1" ht="12" customHeight="1">
      <c r="A774" s="6"/>
    </row>
    <row r="775" spans="1:1" ht="12" customHeight="1">
      <c r="A775" s="6"/>
    </row>
    <row r="776" spans="1:1" ht="12" customHeight="1">
      <c r="A776" s="6"/>
    </row>
    <row r="777" spans="1:1" ht="12" customHeight="1">
      <c r="A777" s="6"/>
    </row>
    <row r="778" spans="1:1" ht="12" customHeight="1">
      <c r="A778" s="6"/>
    </row>
    <row r="779" spans="1:1" ht="12" customHeight="1">
      <c r="A779" s="6"/>
    </row>
    <row r="780" spans="1:1" ht="12" customHeight="1">
      <c r="A780" s="6"/>
    </row>
    <row r="781" spans="1:1" ht="12" customHeight="1">
      <c r="A781" s="6"/>
    </row>
    <row r="782" spans="1:1" ht="12" customHeight="1">
      <c r="A782" s="6"/>
    </row>
    <row r="783" spans="1:1" ht="12" customHeight="1">
      <c r="A783" s="6"/>
    </row>
    <row r="784" spans="1:1" ht="12" customHeight="1">
      <c r="A784" s="6"/>
    </row>
    <row r="785" spans="1:1" ht="12" customHeight="1">
      <c r="A785" s="6"/>
    </row>
    <row r="786" spans="1:1" ht="12" customHeight="1">
      <c r="A786" s="6"/>
    </row>
    <row r="787" spans="1:1" ht="12" customHeight="1">
      <c r="A787" s="6"/>
    </row>
    <row r="788" spans="1:1" ht="12" customHeight="1">
      <c r="A788" s="6"/>
    </row>
    <row r="789" spans="1:1" ht="12" customHeight="1">
      <c r="A789" s="6"/>
    </row>
    <row r="790" spans="1:1" ht="12" customHeight="1">
      <c r="A790" s="6"/>
    </row>
    <row r="791" spans="1:1" ht="12" customHeight="1">
      <c r="A791" s="6"/>
    </row>
    <row r="792" spans="1:1" ht="12" customHeight="1">
      <c r="A792" s="6"/>
    </row>
    <row r="793" spans="1:1" ht="12" customHeight="1">
      <c r="A793" s="6"/>
    </row>
    <row r="794" spans="1:1" ht="12" customHeight="1">
      <c r="A794" s="6"/>
    </row>
    <row r="795" spans="1:1" ht="12" customHeight="1">
      <c r="A795" s="6"/>
    </row>
    <row r="796" spans="1:1" ht="12" customHeight="1">
      <c r="A796" s="6"/>
    </row>
    <row r="797" spans="1:1" ht="12" customHeight="1">
      <c r="A797" s="6"/>
    </row>
    <row r="798" spans="1:1" ht="12" customHeight="1">
      <c r="A798" s="6"/>
    </row>
    <row r="799" spans="1:1" ht="12" customHeight="1">
      <c r="A799" s="6"/>
    </row>
    <row r="800" spans="1:1" ht="12" customHeight="1">
      <c r="A800" s="6"/>
    </row>
    <row r="801" spans="1:1" ht="12" customHeight="1">
      <c r="A801" s="6"/>
    </row>
    <row r="802" spans="1:1" ht="12" customHeight="1">
      <c r="A802" s="6"/>
    </row>
    <row r="803" spans="1:1" ht="12" customHeight="1">
      <c r="A803" s="6"/>
    </row>
    <row r="804" spans="1:1" ht="12" customHeight="1">
      <c r="A804" s="6"/>
    </row>
    <row r="805" spans="1:1" ht="12" customHeight="1">
      <c r="A805" s="6"/>
    </row>
    <row r="806" spans="1:1" ht="12" customHeight="1">
      <c r="A806" s="6"/>
    </row>
    <row r="807" spans="1:1" ht="12" customHeight="1">
      <c r="A807" s="6"/>
    </row>
    <row r="808" spans="1:1" ht="12" customHeight="1">
      <c r="A808" s="6"/>
    </row>
    <row r="809" spans="1:1" ht="12" customHeight="1">
      <c r="A809" s="6"/>
    </row>
    <row r="810" spans="1:1" ht="12" customHeight="1">
      <c r="A810" s="6"/>
    </row>
    <row r="811" spans="1:1" ht="12" customHeight="1">
      <c r="A811" s="6"/>
    </row>
    <row r="812" spans="1:1" ht="12" customHeight="1">
      <c r="A812" s="6"/>
    </row>
    <row r="813" spans="1:1" ht="12" customHeight="1">
      <c r="A813" s="6"/>
    </row>
    <row r="814" spans="1:1" ht="12" customHeight="1">
      <c r="A814" s="6"/>
    </row>
    <row r="815" spans="1:1" ht="12" customHeight="1">
      <c r="A815" s="6"/>
    </row>
    <row r="816" spans="1:1" ht="12" customHeight="1">
      <c r="A816" s="6"/>
    </row>
    <row r="817" spans="1:1" ht="12" customHeight="1">
      <c r="A817" s="6"/>
    </row>
    <row r="818" spans="1:1" ht="12" customHeight="1">
      <c r="A818" s="6"/>
    </row>
    <row r="819" spans="1:1" ht="12" customHeight="1">
      <c r="A819" s="6"/>
    </row>
    <row r="820" spans="1:1" ht="12" customHeight="1">
      <c r="A820" s="6"/>
    </row>
    <row r="821" spans="1:1" ht="12" customHeight="1">
      <c r="A821" s="6"/>
    </row>
    <row r="822" spans="1:1" ht="12" customHeight="1">
      <c r="A822" s="6"/>
    </row>
    <row r="823" spans="1:1" ht="12" customHeight="1">
      <c r="A823" s="6"/>
    </row>
    <row r="824" spans="1:1" ht="12" customHeight="1">
      <c r="A824" s="6"/>
    </row>
    <row r="825" spans="1:1" ht="12" customHeight="1">
      <c r="A825" s="6"/>
    </row>
    <row r="826" spans="1:1" ht="12" customHeight="1">
      <c r="A826" s="6"/>
    </row>
    <row r="827" spans="1:1" ht="12" customHeight="1">
      <c r="A827" s="6"/>
    </row>
    <row r="828" spans="1:1" ht="12" customHeight="1">
      <c r="A828" s="6"/>
    </row>
    <row r="829" spans="1:1" ht="12" customHeight="1">
      <c r="A829" s="6"/>
    </row>
    <row r="830" spans="1:1" ht="12" customHeight="1">
      <c r="A830" s="6"/>
    </row>
    <row r="831" spans="1:1" ht="12" customHeight="1">
      <c r="A831" s="6"/>
    </row>
    <row r="832" spans="1:1" ht="12" customHeight="1">
      <c r="A832" s="6"/>
    </row>
    <row r="833" spans="1:1" ht="12" customHeight="1">
      <c r="A833" s="6"/>
    </row>
    <row r="834" spans="1:1" ht="12" customHeight="1">
      <c r="A834" s="6"/>
    </row>
    <row r="835" spans="1:1" ht="12" customHeight="1">
      <c r="A835" s="6"/>
    </row>
    <row r="836" spans="1:1" ht="12" customHeight="1">
      <c r="A836" s="6"/>
    </row>
    <row r="837" spans="1:1" ht="12" customHeight="1">
      <c r="A837" s="6"/>
    </row>
    <row r="838" spans="1:1" ht="12" customHeight="1">
      <c r="A838" s="6"/>
    </row>
    <row r="839" spans="1:1" ht="12" customHeight="1">
      <c r="A839" s="6"/>
    </row>
    <row r="840" spans="1:1" ht="12" customHeight="1">
      <c r="A840" s="6"/>
    </row>
    <row r="841" spans="1:1" ht="12" customHeight="1">
      <c r="A841" s="6"/>
    </row>
    <row r="842" spans="1:1" ht="12" customHeight="1">
      <c r="A842" s="6"/>
    </row>
    <row r="843" spans="1:1" ht="12" customHeight="1">
      <c r="A843" s="6"/>
    </row>
    <row r="844" spans="1:1" ht="12" customHeight="1">
      <c r="A844" s="6"/>
    </row>
    <row r="845" spans="1:1" ht="12" customHeight="1">
      <c r="A845" s="6"/>
    </row>
    <row r="846" spans="1:1" ht="12" customHeight="1">
      <c r="A846" s="6"/>
    </row>
    <row r="847" spans="1:1" ht="12" customHeight="1">
      <c r="A847" s="6"/>
    </row>
    <row r="848" spans="1:1" ht="12" customHeight="1">
      <c r="A848" s="6"/>
    </row>
    <row r="849" spans="1:1" ht="12" customHeight="1">
      <c r="A849" s="6"/>
    </row>
    <row r="850" spans="1:1" ht="12" customHeight="1">
      <c r="A850" s="6"/>
    </row>
    <row r="851" spans="1:1" ht="12" customHeight="1">
      <c r="A851" s="6"/>
    </row>
    <row r="852" spans="1:1" ht="12" customHeight="1">
      <c r="A852" s="6"/>
    </row>
    <row r="853" spans="1:1" ht="12" customHeight="1">
      <c r="A853" s="6"/>
    </row>
    <row r="854" spans="1:1" ht="12" customHeight="1">
      <c r="A854" s="6"/>
    </row>
    <row r="855" spans="1:1" ht="12" customHeight="1">
      <c r="A855" s="6"/>
    </row>
    <row r="856" spans="1:1" ht="12" customHeight="1">
      <c r="A856" s="6"/>
    </row>
    <row r="857" spans="1:1" ht="12" customHeight="1">
      <c r="A857" s="6"/>
    </row>
    <row r="858" spans="1:1" ht="12" customHeight="1">
      <c r="A858" s="6"/>
    </row>
    <row r="859" spans="1:1" ht="12" customHeight="1">
      <c r="A859" s="6"/>
    </row>
    <row r="860" spans="1:1" ht="12" customHeight="1">
      <c r="A860" s="6"/>
    </row>
    <row r="861" spans="1:1" ht="12" customHeight="1">
      <c r="A861" s="6"/>
    </row>
    <row r="862" spans="1:1" ht="12" customHeight="1">
      <c r="A862" s="6"/>
    </row>
    <row r="863" spans="1:1" ht="12" customHeight="1">
      <c r="A863" s="6"/>
    </row>
    <row r="864" spans="1:1" ht="12" customHeight="1">
      <c r="A864" s="6"/>
    </row>
    <row r="865" spans="1:1" ht="12" customHeight="1">
      <c r="A865" s="6"/>
    </row>
    <row r="866" spans="1:1" ht="12" customHeight="1">
      <c r="A866" s="6"/>
    </row>
    <row r="867" spans="1:1" ht="12" customHeight="1">
      <c r="A867" s="6"/>
    </row>
    <row r="868" spans="1:1" ht="12" customHeight="1">
      <c r="A868" s="6"/>
    </row>
    <row r="869" spans="1:1" ht="12" customHeight="1">
      <c r="A869" s="6"/>
    </row>
    <row r="870" spans="1:1" ht="12" customHeight="1">
      <c r="A870" s="6"/>
    </row>
    <row r="871" spans="1:1" ht="12" customHeight="1">
      <c r="A871" s="6"/>
    </row>
    <row r="872" spans="1:1" ht="12" customHeight="1">
      <c r="A872" s="6"/>
    </row>
    <row r="873" spans="1:1" ht="12" customHeight="1">
      <c r="A873" s="6"/>
    </row>
    <row r="874" spans="1:1" ht="12" customHeight="1">
      <c r="A874" s="6"/>
    </row>
    <row r="875" spans="1:1" ht="12" customHeight="1">
      <c r="A875" s="6"/>
    </row>
    <row r="876" spans="1:1" ht="12" customHeight="1">
      <c r="A876" s="6"/>
    </row>
    <row r="877" spans="1:1" ht="12" customHeight="1">
      <c r="A877" s="6"/>
    </row>
    <row r="878" spans="1:1" ht="12" customHeight="1">
      <c r="A878" s="6"/>
    </row>
    <row r="879" spans="1:1" ht="12" customHeight="1">
      <c r="A879" s="6"/>
    </row>
    <row r="880" spans="1:1" ht="12" customHeight="1">
      <c r="A880" s="6"/>
    </row>
    <row r="881" spans="1:1" ht="12" customHeight="1">
      <c r="A881" s="6"/>
    </row>
    <row r="882" spans="1:1" ht="12" customHeight="1">
      <c r="A882" s="6"/>
    </row>
    <row r="883" spans="1:1" ht="12" customHeight="1">
      <c r="A883" s="6"/>
    </row>
    <row r="884" spans="1:1" ht="12" customHeight="1">
      <c r="A884" s="6"/>
    </row>
    <row r="885" spans="1:1" ht="12" customHeight="1">
      <c r="A885" s="6"/>
    </row>
    <row r="886" spans="1:1" ht="12" customHeight="1">
      <c r="A886" s="6"/>
    </row>
    <row r="887" spans="1:1" ht="12" customHeight="1">
      <c r="A887" s="6"/>
    </row>
    <row r="888" spans="1:1" ht="12" customHeight="1">
      <c r="A888" s="6"/>
    </row>
    <row r="889" spans="1:1" ht="12" customHeight="1">
      <c r="A889" s="6"/>
    </row>
    <row r="890" spans="1:1" ht="12" customHeight="1">
      <c r="A890" s="6"/>
    </row>
    <row r="891" spans="1:1" ht="12" customHeight="1">
      <c r="A891" s="6"/>
    </row>
    <row r="892" spans="1:1" ht="12" customHeight="1">
      <c r="A892" s="6"/>
    </row>
    <row r="893" spans="1:1" ht="12" customHeight="1">
      <c r="A893" s="6"/>
    </row>
    <row r="894" spans="1:1" ht="12" customHeight="1">
      <c r="A894" s="6"/>
    </row>
    <row r="895" spans="1:1" ht="12" customHeight="1">
      <c r="A895" s="6"/>
    </row>
    <row r="896" spans="1:1" ht="12" customHeight="1">
      <c r="A896" s="6"/>
    </row>
    <row r="897" spans="1:1" ht="12" customHeight="1">
      <c r="A897" s="6"/>
    </row>
    <row r="898" spans="1:1" ht="12" customHeight="1">
      <c r="A898" s="6"/>
    </row>
    <row r="899" spans="1:1" ht="12" customHeight="1">
      <c r="A899" s="6"/>
    </row>
    <row r="900" spans="1:1" ht="12" customHeight="1">
      <c r="A900" s="6"/>
    </row>
    <row r="901" spans="1:1" ht="12" customHeight="1">
      <c r="A901" s="6"/>
    </row>
    <row r="902" spans="1:1" ht="12" customHeight="1">
      <c r="A902" s="6"/>
    </row>
    <row r="903" spans="1:1" ht="12" customHeight="1">
      <c r="A903" s="6"/>
    </row>
    <row r="904" spans="1:1" ht="12" customHeight="1">
      <c r="A904" s="6"/>
    </row>
    <row r="905" spans="1:1" ht="12" customHeight="1">
      <c r="A905" s="6"/>
    </row>
    <row r="906" spans="1:1" ht="12" customHeight="1">
      <c r="A906" s="6"/>
    </row>
    <row r="907" spans="1:1" ht="12" customHeight="1">
      <c r="A907" s="6"/>
    </row>
    <row r="908" spans="1:1" ht="12" customHeight="1">
      <c r="A908" s="6"/>
    </row>
    <row r="909" spans="1:1" ht="12" customHeight="1">
      <c r="A909" s="6"/>
    </row>
    <row r="910" spans="1:1" ht="12" customHeight="1">
      <c r="A910" s="6"/>
    </row>
    <row r="911" spans="1:1" ht="12" customHeight="1">
      <c r="A911" s="6"/>
    </row>
    <row r="912" spans="1:1" ht="12" customHeight="1">
      <c r="A912" s="6"/>
    </row>
    <row r="913" spans="1:1" ht="12" customHeight="1">
      <c r="A913" s="6"/>
    </row>
    <row r="914" spans="1:1" ht="12" customHeight="1">
      <c r="A914" s="6"/>
    </row>
    <row r="915" spans="1:1" ht="12" customHeight="1">
      <c r="A915" s="6"/>
    </row>
    <row r="916" spans="1:1" ht="12" customHeight="1">
      <c r="A916" s="6"/>
    </row>
    <row r="917" spans="1:1" ht="12" customHeight="1">
      <c r="A917" s="6"/>
    </row>
    <row r="918" spans="1:1" ht="12" customHeight="1">
      <c r="A918" s="6"/>
    </row>
    <row r="919" spans="1:1" ht="12" customHeight="1">
      <c r="A919" s="6"/>
    </row>
    <row r="920" spans="1:1" ht="12" customHeight="1">
      <c r="A920" s="6"/>
    </row>
    <row r="921" spans="1:1" ht="12" customHeight="1">
      <c r="A921" s="6"/>
    </row>
    <row r="922" spans="1:1" ht="12" customHeight="1">
      <c r="A922" s="6"/>
    </row>
    <row r="923" spans="1:1" ht="12" customHeight="1">
      <c r="A923" s="6"/>
    </row>
    <row r="924" spans="1:1" ht="12" customHeight="1">
      <c r="A924" s="6"/>
    </row>
    <row r="925" spans="1:1" ht="12" customHeight="1">
      <c r="A925" s="6"/>
    </row>
    <row r="926" spans="1:1" ht="12" customHeight="1">
      <c r="A926" s="6"/>
    </row>
    <row r="927" spans="1:1" ht="12" customHeight="1">
      <c r="A927" s="6"/>
    </row>
    <row r="928" spans="1:1" ht="12" customHeight="1">
      <c r="A928" s="6"/>
    </row>
    <row r="929" spans="1:1" ht="12" customHeight="1">
      <c r="A929" s="6"/>
    </row>
    <row r="930" spans="1:1" ht="12" customHeight="1">
      <c r="A930" s="6"/>
    </row>
    <row r="931" spans="1:1" ht="12" customHeight="1">
      <c r="A931" s="6"/>
    </row>
    <row r="932" spans="1:1" ht="12" customHeight="1">
      <c r="A932" s="6"/>
    </row>
    <row r="933" spans="1:1" ht="12" customHeight="1">
      <c r="A933" s="6"/>
    </row>
    <row r="934" spans="1:1" ht="12" customHeight="1">
      <c r="A934" s="6"/>
    </row>
    <row r="935" spans="1:1" ht="12" customHeight="1">
      <c r="A935" s="6"/>
    </row>
    <row r="936" spans="1:1" ht="12" customHeight="1">
      <c r="A936" s="6"/>
    </row>
    <row r="937" spans="1:1" ht="12" customHeight="1">
      <c r="A937" s="6"/>
    </row>
    <row r="938" spans="1:1" ht="12" customHeight="1">
      <c r="A938" s="6"/>
    </row>
    <row r="939" spans="1:1" ht="12" customHeight="1">
      <c r="A939" s="6"/>
    </row>
    <row r="940" spans="1:1" ht="12" customHeight="1">
      <c r="A940" s="6"/>
    </row>
    <row r="941" spans="1:1" ht="12" customHeight="1">
      <c r="A941" s="6"/>
    </row>
    <row r="942" spans="1:1" ht="12" customHeight="1">
      <c r="A942" s="6"/>
    </row>
    <row r="943" spans="1:1" ht="12" customHeight="1">
      <c r="A943" s="6"/>
    </row>
    <row r="944" spans="1:1" ht="12" customHeight="1">
      <c r="A944" s="6"/>
    </row>
    <row r="945" spans="1:1" ht="12" customHeight="1">
      <c r="A945" s="6"/>
    </row>
    <row r="946" spans="1:1" ht="12" customHeight="1">
      <c r="A946" s="6"/>
    </row>
    <row r="947" spans="1:1" ht="12" customHeight="1">
      <c r="A947" s="6"/>
    </row>
    <row r="948" spans="1:1" ht="12" customHeight="1">
      <c r="A948" s="6"/>
    </row>
    <row r="949" spans="1:1" ht="12" customHeight="1">
      <c r="A949" s="6"/>
    </row>
    <row r="950" spans="1:1" ht="12" customHeight="1">
      <c r="A950" s="6"/>
    </row>
    <row r="951" spans="1:1" ht="12" customHeight="1">
      <c r="A951" s="6"/>
    </row>
    <row r="952" spans="1:1" ht="12" customHeight="1">
      <c r="A952" s="6"/>
    </row>
    <row r="953" spans="1:1" ht="12" customHeight="1">
      <c r="A953" s="6"/>
    </row>
    <row r="954" spans="1:1" ht="12" customHeight="1">
      <c r="A954" s="6"/>
    </row>
    <row r="955" spans="1:1" ht="12" customHeight="1">
      <c r="A955" s="6"/>
    </row>
    <row r="956" spans="1:1" ht="12" customHeight="1">
      <c r="A956" s="6"/>
    </row>
    <row r="957" spans="1:1" ht="12" customHeight="1">
      <c r="A957" s="6"/>
    </row>
    <row r="958" spans="1:1" ht="12" customHeight="1">
      <c r="A958" s="6"/>
    </row>
    <row r="959" spans="1:1" ht="12" customHeight="1">
      <c r="A959" s="6"/>
    </row>
    <row r="960" spans="1:1" ht="12" customHeight="1">
      <c r="A960" s="6"/>
    </row>
    <row r="961" spans="1:1" ht="12" customHeight="1">
      <c r="A961" s="6"/>
    </row>
    <row r="962" spans="1:1" ht="12" customHeight="1">
      <c r="A962" s="6"/>
    </row>
    <row r="963" spans="1:1" ht="12" customHeight="1">
      <c r="A963" s="6"/>
    </row>
    <row r="964" spans="1:1" ht="12" customHeight="1">
      <c r="A964" s="6"/>
    </row>
    <row r="965" spans="1:1" ht="12" customHeight="1">
      <c r="A965" s="6"/>
    </row>
    <row r="966" spans="1:1" ht="12" customHeight="1">
      <c r="A966" s="6"/>
    </row>
    <row r="967" spans="1:1" ht="12" customHeight="1">
      <c r="A967" s="6"/>
    </row>
    <row r="968" spans="1:1" ht="12" customHeight="1">
      <c r="A968" s="6"/>
    </row>
    <row r="969" spans="1:1" ht="12" customHeight="1">
      <c r="A969" s="6"/>
    </row>
    <row r="970" spans="1:1" ht="12" customHeight="1">
      <c r="A970" s="6"/>
    </row>
    <row r="971" spans="1:1" ht="12" customHeight="1">
      <c r="A971" s="6"/>
    </row>
    <row r="972" spans="1:1" ht="12" customHeight="1">
      <c r="A972" s="6"/>
    </row>
    <row r="973" spans="1:1" ht="12" customHeight="1">
      <c r="A973" s="6"/>
    </row>
    <row r="974" spans="1:1" ht="12" customHeight="1">
      <c r="A974" s="6"/>
    </row>
    <row r="975" spans="1:1" ht="12" customHeight="1">
      <c r="A975" s="6"/>
    </row>
    <row r="976" spans="1:1" ht="12" customHeight="1">
      <c r="A976" s="6"/>
    </row>
    <row r="977" spans="1:1" ht="12" customHeight="1">
      <c r="A977" s="6"/>
    </row>
    <row r="978" spans="1:1" ht="12" customHeight="1">
      <c r="A978" s="6"/>
    </row>
    <row r="979" spans="1:1" ht="12" customHeight="1">
      <c r="A979" s="6"/>
    </row>
    <row r="980" spans="1:1" ht="12" customHeight="1">
      <c r="A980" s="6"/>
    </row>
    <row r="981" spans="1:1" ht="12" customHeight="1">
      <c r="A981" s="6"/>
    </row>
    <row r="982" spans="1:1" ht="12" customHeight="1">
      <c r="A982" s="6"/>
    </row>
    <row r="983" spans="1:1" ht="12" customHeight="1">
      <c r="A983" s="6"/>
    </row>
    <row r="984" spans="1:1" ht="12" customHeight="1">
      <c r="A984" s="6"/>
    </row>
    <row r="985" spans="1:1" ht="12" customHeight="1">
      <c r="A985" s="6"/>
    </row>
    <row r="986" spans="1:1" ht="12" customHeight="1">
      <c r="A986" s="6"/>
    </row>
    <row r="987" spans="1:1" ht="12" customHeight="1">
      <c r="A987" s="6"/>
    </row>
    <row r="988" spans="1:1" ht="12" customHeight="1">
      <c r="A988" s="6"/>
    </row>
    <row r="989" spans="1:1" ht="12" customHeight="1">
      <c r="A989" s="6"/>
    </row>
    <row r="990" spans="1:1" ht="12" customHeight="1">
      <c r="A990" s="6"/>
    </row>
    <row r="991" spans="1:1" ht="12" customHeight="1">
      <c r="A991" s="6"/>
    </row>
    <row r="992" spans="1:1" ht="12" customHeight="1">
      <c r="A992" s="6"/>
    </row>
    <row r="993" spans="1:1" ht="12" customHeight="1">
      <c r="A993" s="6"/>
    </row>
    <row r="994" spans="1:1" ht="12" customHeight="1">
      <c r="A994" s="6"/>
    </row>
    <row r="995" spans="1:1" ht="12" customHeight="1">
      <c r="A995" s="6"/>
    </row>
    <row r="996" spans="1:1" ht="12" customHeight="1">
      <c r="A996" s="6"/>
    </row>
    <row r="997" spans="1:1" ht="12" customHeight="1">
      <c r="A997" s="6"/>
    </row>
    <row r="998" spans="1:1" ht="12" customHeight="1">
      <c r="A998" s="6"/>
    </row>
    <row r="999" spans="1:1" ht="12" customHeight="1">
      <c r="A999" s="6"/>
    </row>
    <row r="1000" spans="1:1" ht="12" customHeight="1">
      <c r="A1000" s="6"/>
    </row>
  </sheetData>
  <mergeCells count="1">
    <mergeCell ref="A1:D1"/>
  </mergeCells>
  <pageMargins left="0.75" right="0.75" top="1" bottom="1" header="0" footer="0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44D066EB-55EE-694E-8140-0CE14DD8BF4F}">
      <formula1>productie</formula1>
    </dataValidation>
    <dataValidation type="list" allowBlank="1" showErrorMessage="1" sqref="B4" xr:uid="{F5927B81-A4C8-F242-8836-6DDBA6AB8851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D0BBC8C2-93B8-2446-958E-03CFDD74B0D6}">
      <formula1>productie</formula1>
    </dataValidation>
    <dataValidation type="list" allowBlank="1" showErrorMessage="1" sqref="B4" xr:uid="{E1B6813C-B046-0141-9E40-CFD58657A45A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5B67F8B6-ABD1-F74B-B88F-D7086657E067}">
      <formula1>productie</formula1>
    </dataValidation>
    <dataValidation type="list" allowBlank="1" showErrorMessage="1" sqref="B4" xr:uid="{038959F8-3948-5D40-AE1F-9618ACE6DC99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E55DF441-C061-7649-96AB-410AACC396D9}">
      <formula1>productie</formula1>
    </dataValidation>
    <dataValidation type="list" allowBlank="1" showErrorMessage="1" sqref="B4" xr:uid="{9FDFF517-43B1-AE4F-9E36-9CBF2EDBDF46}">
      <formula1>bedienden</formula1>
    </dataValidation>
  </dataValidations>
  <pageMargins left="0.75" right="0.75" top="1" bottom="1" header="0" footer="0"/>
  <pageSetup orientation="landscape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Z1000"/>
  <sheetViews>
    <sheetView workbookViewId="0">
      <selection activeCell="F79" sqref="F79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126BA652-4C27-2843-8244-9D24A6E8B9AD}">
      <formula1>productie</formula1>
    </dataValidation>
    <dataValidation type="list" allowBlank="1" showErrorMessage="1" sqref="B4" xr:uid="{A6225DD0-E138-F042-8D08-A8CBA0256D0B}">
      <formula1>bedienden</formula1>
    </dataValidation>
  </dataValidations>
  <pageMargins left="0.75" right="0.75" top="1" bottom="1" header="0" footer="0"/>
  <pageSetup orientation="landscape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66601A70-D9AC-A94F-901E-25A0874828BE}">
      <formula1>productie</formula1>
    </dataValidation>
    <dataValidation type="list" allowBlank="1" showErrorMessage="1" sqref="B4" xr:uid="{6C4EFEE7-386A-2A44-8B92-6D48909417C1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D7275BAB-61C5-7344-9771-2C29B97EDFFB}">
      <formula1>productie</formula1>
    </dataValidation>
    <dataValidation type="list" allowBlank="1" showErrorMessage="1" sqref="B4" xr:uid="{E66C2D08-5FFB-9841-9F68-FA5CF09B5525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3D8A6D05-510D-7D47-8328-798D8764031B}">
      <formula1>productie</formula1>
    </dataValidation>
    <dataValidation type="list" allowBlank="1" showErrorMessage="1" sqref="B4" xr:uid="{203C868D-6F24-F64A-861A-ED93F927C094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238EFD0C-887E-1F42-A91D-552979F70559}">
      <formula1>productie</formula1>
    </dataValidation>
    <dataValidation type="list" allowBlank="1" showErrorMessage="1" sqref="B4" xr:uid="{ED1D0E4C-1FDB-B447-8170-3BF9D908176B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Z1000"/>
  <sheetViews>
    <sheetView workbookViewId="0">
      <selection activeCell="A80" sqref="A80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18E54AAE-2CFF-5046-9F8D-8437EFBFD0CE}">
      <formula1>productie</formula1>
    </dataValidation>
    <dataValidation type="list" allowBlank="1" showErrorMessage="1" sqref="B4" xr:uid="{E3B5B927-A103-764C-9220-E7E93D95E5F2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Z1000"/>
  <sheetViews>
    <sheetView tabSelected="1" workbookViewId="0">
      <selection activeCell="C36" sqref="C36"/>
    </sheetView>
  </sheetViews>
  <sheetFormatPr defaultColWidth="14.5" defaultRowHeight="15" customHeight="1"/>
  <cols>
    <col min="1" max="1" width="42.625" customWidth="1"/>
    <col min="2" max="2" width="14.5" customWidth="1"/>
    <col min="3" max="3" width="17.875" customWidth="1"/>
    <col min="4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MAX(0,IF((G45+G46)&gt;0,((G45+G46)*108%)*(B35+B36+B37)-(B38+B39+B40),0))</f>
        <v>0</v>
      </c>
      <c r="H47" s="24">
        <f>MAX(0,IF((H45+H46)&gt;0,((H45+H46)*108%)*(B35+B36+B37)-(B38+B39+B40),0))</f>
        <v>0</v>
      </c>
      <c r="I47" s="24">
        <f>MAX(0,IF((I45+I46)&gt;0,((I45+I46)*108%)*(B35+B36+B37)-(B38+B39+B40),0))</f>
        <v>0</v>
      </c>
      <c r="J47" s="35" t="s">
        <v>98</v>
      </c>
      <c r="K47" s="24">
        <f>MAX(0,IF((K45+K46)&gt;0,((K45+K46)*108%)*(B35+B36+B37)-(B38+B39+B40),0))</f>
        <v>0</v>
      </c>
      <c r="L47" s="24">
        <f>MAX(0,IF((L45+L46)&gt;0,((L45+L46)*108%)*(B35+B36+B37)-(B38+B39+B40),0))</f>
        <v>0</v>
      </c>
      <c r="M47" s="24">
        <f>MAX(0,IF((M45+M46)&gt;0,((M45+M46)*108%)*(B35+B36+B37)-(B38+B39+B40),0))</f>
        <v>0</v>
      </c>
      <c r="N47" s="24">
        <f>MAX(0,IF((N45+N46)&gt;0,((N45+N46)*108%)*(B35+B36+B37)-(B38+B39+B40),0))</f>
        <v>0</v>
      </c>
      <c r="O47" s="24">
        <f>MAX(0,IF((O45)&gt;0,((O45)*108%)*(B35+B36+B37),0))</f>
        <v>0</v>
      </c>
      <c r="P47" s="114">
        <f>MAX(0,IF((P45+P46)&gt;0,((P45+P46)*108%)*(B35+B36+B37)-(B38+B39+B40),0))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6DFEE931-D20A-AF44-99FD-B7A811999AD4}">
      <formula1>artiesten</formula1>
    </dataValidation>
    <dataValidation type="list" allowBlank="1" showErrorMessage="1" sqref="B5" xr:uid="{8D9193CE-FE02-BC40-8B48-6A4D1EA9A8D8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MAX(0,IF((G45+G46)&gt;0,((G45+G46)*108%)*(B35+B36+B37)-(B38+B39+B40),0))</f>
        <v>0</v>
      </c>
      <c r="H47" s="24">
        <f>MAX(0,IF((H45+H46)&gt;0,((H45+H46)*108%)*(B35+B36+B37)-(B38+B39+B40),0))</f>
        <v>0</v>
      </c>
      <c r="I47" s="24">
        <f>MAX(0,IF((I45+I46)&gt;0,((I45+I46)*108%)*(B35+B36+B37)-(B38+B39+B40),0))</f>
        <v>0</v>
      </c>
      <c r="J47" s="35" t="s">
        <v>98</v>
      </c>
      <c r="K47" s="24">
        <f>MAX(0,IF((K45+K46)&gt;0,((K45+K46)*108%)*(B35+B36+B37)-(B38+B39+B40),0))</f>
        <v>0</v>
      </c>
      <c r="L47" s="24">
        <f>MAX(0,IF((L45+L46)&gt;0,((L45+L46)*108%)*(B35+B36+B37)-(B38+B39+B40),0))</f>
        <v>0</v>
      </c>
      <c r="M47" s="24">
        <f>MAX(0,IF((M45+M46)&gt;0,((M45+M46)*108%)*(B35+B36+B37)-(B38+B39+B40),0))</f>
        <v>0</v>
      </c>
      <c r="N47" s="24">
        <f>MAX(0,IF((N45+N46)&gt;0,((N45+N46)*108%)*(B35+B36+B37)-(B38+B39+B40),0))</f>
        <v>0</v>
      </c>
      <c r="O47" s="24">
        <f>MAX(0,IF((O45)&gt;0,((O45)*108%)*(B35+B36+B37),0))</f>
        <v>0</v>
      </c>
      <c r="P47" s="114">
        <f>MAX(0,IF((P45+P46)&gt;0,((P45+P46)*108%)*(B35+B36+B37)-(B38+B39+B40),0))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DF973A37-F4D5-2648-8CD0-E03F32C9CC5E}">
      <formula1>artiesten</formula1>
    </dataValidation>
    <dataValidation type="list" allowBlank="1" showErrorMessage="1" sqref="B5" xr:uid="{1CA559BB-B4C9-5D40-BB84-083A3F479107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MAX(0,IF((G45+G46)&gt;0,((G45+G46)*108%)*(B35+B36+B37)-(B38+B39+B40),0))</f>
        <v>0</v>
      </c>
      <c r="H47" s="24">
        <f>MAX(0,IF((H45+H46)&gt;0,((H45+H46)*108%)*(B35+B36+B37)-(B38+B39+B40),0))</f>
        <v>0</v>
      </c>
      <c r="I47" s="24">
        <f>MAX(0,IF((I45+I46)&gt;0,((I45+I46)*108%)*(B35+B36+B37)-(B38+B39+B40),0))</f>
        <v>0</v>
      </c>
      <c r="J47" s="35" t="s">
        <v>98</v>
      </c>
      <c r="K47" s="24">
        <f>MAX(0,IF((K45+K46)&gt;0,((K45+K46)*108%)*(B35+B36+B37)-(B38+B39+B40),0))</f>
        <v>0</v>
      </c>
      <c r="L47" s="24">
        <f>MAX(0,IF((L45+L46)&gt;0,((L45+L46)*108%)*(B35+B36+B37)-(B38+B39+B40),0))</f>
        <v>0</v>
      </c>
      <c r="M47" s="24">
        <f>MAX(0,IF((M45+M46)&gt;0,((M45+M46)*108%)*(B35+B36+B37)-(B38+B39+B40),0))</f>
        <v>0</v>
      </c>
      <c r="N47" s="24">
        <f>MAX(0,IF((N45+N46)&gt;0,((N45+N46)*108%)*(B35+B36+B37)-(B38+B39+B40),0))</f>
        <v>0</v>
      </c>
      <c r="O47" s="24">
        <f>MAX(0,IF((O45)&gt;0,((O45)*108%)*(B35+B36+B37),0))</f>
        <v>0</v>
      </c>
      <c r="P47" s="114">
        <f>MAX(0,IF((P45+P46)&gt;0,((P45+P46)*108%)*(B35+B36+B37)-(B38+B39+B40),0))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CC40B024-339A-9348-BF4B-90C07C1FE37D}">
      <formula1>artiesten</formula1>
    </dataValidation>
    <dataValidation type="list" allowBlank="1" showErrorMessage="1" sqref="B5" xr:uid="{C0951EA8-9AC1-9D42-BF91-6C02BD5BC28C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MAX(0,IF((G45+G46)&gt;0,((G45+G46)*108%)*(B35+B36+B37)-(B38+B39+B40),0))</f>
        <v>0</v>
      </c>
      <c r="H47" s="24">
        <f>MAX(0,IF((H45+H46)&gt;0,((H45+H46)*108%)*(B35+B36+B37)-(B38+B39+B40),0))</f>
        <v>0</v>
      </c>
      <c r="I47" s="24">
        <f>MAX(0,IF((I45+I46)&gt;0,((I45+I46)*108%)*(B35+B36+B37)-(B38+B39+B40),0))</f>
        <v>0</v>
      </c>
      <c r="J47" s="35" t="s">
        <v>98</v>
      </c>
      <c r="K47" s="24">
        <f>MAX(0,IF((K45+K46)&gt;0,((K45+K46)*108%)*(B35+B36+B37)-(B38+B39+B40),0))</f>
        <v>0</v>
      </c>
      <c r="L47" s="24">
        <f>MAX(0,IF((L45+L46)&gt;0,((L45+L46)*108%)*(B35+B36+B37)-(B38+B39+B40),0))</f>
        <v>0</v>
      </c>
      <c r="M47" s="24">
        <f>MAX(0,IF((M45+M46)&gt;0,((M45+M46)*108%)*(B35+B36+B37)-(B38+B39+B40),0))</f>
        <v>0</v>
      </c>
      <c r="N47" s="24">
        <f>MAX(0,IF((N45+N46)&gt;0,((N45+N46)*108%)*(B35+B36+B37)-(B38+B39+B40),0))</f>
        <v>0</v>
      </c>
      <c r="O47" s="24">
        <f>MAX(0,IF((O45)&gt;0,((O45)*108%)*(B35+B36+B37),0))</f>
        <v>0</v>
      </c>
      <c r="P47" s="114">
        <f>MAX(0,IF((P45+P46)&gt;0,((P45+P46)*108%)*(B35+B36+B37)-(B38+B39+B40),0))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19F84978-1D19-A440-9435-922EFA678E0C}">
      <formula1>artiesten</formula1>
    </dataValidation>
    <dataValidation type="list" allowBlank="1" showErrorMessage="1" sqref="B5" xr:uid="{38DB43B2-3870-0C4D-A0F6-BA5720FF0235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Z1000"/>
  <sheetViews>
    <sheetView workbookViewId="0">
      <selection activeCell="H31" sqref="H31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MAX(0,IF((G45+G46)&gt;0,((G45+G46)*108%)*(B35+B36+B37)-(B38+B39+B40),0))</f>
        <v>0</v>
      </c>
      <c r="H47" s="24">
        <f>MAX(0,IF((H45+H46)&gt;0,((H45+H46)*108%)*(B35+B36+B37)-(B38+B39+B40),0))</f>
        <v>0</v>
      </c>
      <c r="I47" s="24">
        <f>MAX(0,IF((I45+I46)&gt;0,((I45+I46)*108%)*(B35+B36+B37)-(B38+B39+B40),0))</f>
        <v>0</v>
      </c>
      <c r="J47" s="35" t="s">
        <v>98</v>
      </c>
      <c r="K47" s="24">
        <f>MAX(0,IF((K45+K46)&gt;0,((K45+K46)*108%)*(B35+B36+B37)-(B38+B39+B40),0))</f>
        <v>0</v>
      </c>
      <c r="L47" s="24">
        <f>MAX(0,IF((L45+L46)&gt;0,((L45+L46)*108%)*(B35+B36+B37)-(B38+B39+B40),0))</f>
        <v>0</v>
      </c>
      <c r="M47" s="24">
        <f>MAX(0,IF((M45+M46)&gt;0,((M45+M46)*108%)*(B35+B36+B37)-(B38+B39+B40),0))</f>
        <v>0</v>
      </c>
      <c r="N47" s="24">
        <f>MAX(0,IF((N45+N46)&gt;0,((N45+N46)*108%)*(B35+B36+B37)-(B38+B39+B40),0))</f>
        <v>0</v>
      </c>
      <c r="O47" s="24">
        <f>MAX(0,IF((O45)&gt;0,((O45)*108%)*(B35+B36+B37),0))</f>
        <v>0</v>
      </c>
      <c r="P47" s="114">
        <f>MAX(0,IF((P45+P46)&gt;0,((P45+P46)*108%)*(B35+B36+B37)-(B38+B39+B40),0))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FB573BF1-E8CB-1649-B47F-C7318D1787D8}">
      <formula1>artiesten</formula1>
    </dataValidation>
    <dataValidation type="list" allowBlank="1" showErrorMessage="1" sqref="B5" xr:uid="{4CFDE39C-8279-5944-BA6D-64D465C7F7D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>MAX(0,IF((C37+C38)&gt;0,((C37+C38)*108%)*($B$27+$B$28+$B$29)-(($B$30+$B$31+$B$32)*(C$35+C$36)),0))</f>
        <v>0</v>
      </c>
      <c r="D39" s="24">
        <f t="shared" ref="D39:E39" si="3">MAX(0,IF((D37+D38)&gt;0,((D37+D38)*108%)*($B$27+$B$28+$B$29)-(($B$30+$B$31+$B$32)*(D$35+D$36)),0))</f>
        <v>0</v>
      </c>
      <c r="E39" s="24">
        <f t="shared" si="3"/>
        <v>0</v>
      </c>
      <c r="F39" s="24">
        <f t="shared" ref="F39:N39" si="4">MAX(0,IF((F37+F38)&gt;0,((F37+F38)*108%)*($B$27+$B$28+$B$29)-(($B$30+$B$31+$B$32)*(F$35+F$36)),0))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6615B1D1-268F-7448-A09F-F7621DB8531F}">
      <formula1>artiesten</formula1>
    </dataValidation>
    <dataValidation type="list" allowBlank="1" showErrorMessage="1" sqref="B5" xr:uid="{D7591EBF-D8C3-6643-839B-5ED10D45A246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>MAX(0,IF((C37+C38)&gt;0,((C37+C38)*108%)*($B$27+$B$28+$B$29)-(($B$30+$B$31+$B$32)*(C$35+C$36)),0))</f>
        <v>0</v>
      </c>
      <c r="D39" s="24">
        <f t="shared" ref="D39:E39" si="3">MAX(0,IF((D37+D38)&gt;0,((D37+D38)*108%)*($B$27+$B$28+$B$29)-(($B$30+$B$31+$B$32)*(D$35+D$36)),0))</f>
        <v>0</v>
      </c>
      <c r="E39" s="24">
        <f t="shared" si="3"/>
        <v>0</v>
      </c>
      <c r="F39" s="24">
        <f t="shared" ref="F39:N39" si="4">MAX(0,IF((F37+F38)&gt;0,((F37+F38)*108%)*($B$27+$B$28+$B$29)-(($B$30+$B$31+$B$32)*(F$35+F$36)),0))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234CB0E7-FAC2-B648-900C-2A8D3C6F6FAA}">
      <formula1>artiesten</formula1>
    </dataValidation>
    <dataValidation type="list" allowBlank="1" showErrorMessage="1" sqref="B5" xr:uid="{99EA6D9D-A0FD-9740-9637-FE59CE13459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>MAX(0,IF((C37+C38)&gt;0,((C37+C38)*108%)*($B$27+$B$28+$B$29)-(($B$30+$B$31+$B$32)*(C$35+C$36)),0))</f>
        <v>0</v>
      </c>
      <c r="D39" s="24">
        <f t="shared" ref="D39:E39" si="3">MAX(0,IF((D37+D38)&gt;0,((D37+D38)*108%)*($B$27+$B$28+$B$29)-(($B$30+$B$31+$B$32)*(D$35+D$36)),0))</f>
        <v>0</v>
      </c>
      <c r="E39" s="24">
        <f t="shared" si="3"/>
        <v>0</v>
      </c>
      <c r="F39" s="24">
        <f t="shared" ref="F39:N39" si="4">MAX(0,IF((F37+F38)&gt;0,((F37+F38)*108%)*($B$27+$B$28+$B$29)-(($B$30+$B$31+$B$32)*(F$35+F$36)),0))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81CD0EE1-B655-D947-A9E1-1AF7BC1974E4}">
      <formula1>artiesten</formula1>
    </dataValidation>
    <dataValidation type="list" allowBlank="1" showErrorMessage="1" sqref="B5" xr:uid="{8E5D2B8F-B366-714E-9C2A-BC1CEB7CD2B7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>MAX(0,IF((C37+C38)&gt;0,((C37+C38)*108%)*($B$27+$B$28+$B$29)-(($B$30+$B$31+$B$32)*(C$35+C$36)),0))</f>
        <v>0</v>
      </c>
      <c r="D39" s="24">
        <f t="shared" ref="D39:E39" si="3">MAX(0,IF((D37+D38)&gt;0,((D37+D38)*108%)*($B$27+$B$28+$B$29)-(($B$30+$B$31+$B$32)*(D$35+D$36)),0))</f>
        <v>0</v>
      </c>
      <c r="E39" s="24">
        <f t="shared" si="3"/>
        <v>0</v>
      </c>
      <c r="F39" s="24">
        <f t="shared" ref="F39:N39" si="4">MAX(0,IF((F37+F38)&gt;0,((F37+F38)*108%)*($B$27+$B$28+$B$29)-(($B$30+$B$31+$B$32)*(F$35+F$36)),0))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A37A33DB-BFEF-DF45-AD29-5409C84D2A54}">
      <formula1>artiesten</formula1>
    </dataValidation>
    <dataValidation type="list" allowBlank="1" showErrorMessage="1" sqref="B5" xr:uid="{A91A8E07-9D7A-8D43-9D24-90D025E5FA52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Z1000"/>
  <sheetViews>
    <sheetView workbookViewId="0">
      <selection activeCell="I26" sqref="I2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>MAX(0,IF((C37+C38)&gt;0,((C37+C38)*108%)*($B$27+$B$28+$B$29)-(($B$30+$B$31+$B$32)*(C$35+C$36)),0))</f>
        <v>0</v>
      </c>
      <c r="D39" s="24">
        <f t="shared" ref="D39:E39" si="3">MAX(0,IF((D37+D38)&gt;0,((D37+D38)*108%)*($B$27+$B$28+$B$29)-(($B$30+$B$31+$B$32)*(D$35+D$36)),0))</f>
        <v>0</v>
      </c>
      <c r="E39" s="24">
        <f t="shared" si="3"/>
        <v>0</v>
      </c>
      <c r="F39" s="24">
        <f t="shared" ref="F39:N39" si="4">MAX(0,IF((F37+F38)&gt;0,((F37+F38)*108%)*($B$27+$B$28+$B$29)-(($B$30+$B$31+$B$32)*(F$35+F$36)),0))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C1A2EC22-FC46-7141-9A7D-9E50105F1D7E}">
      <formula1>artiesten</formula1>
    </dataValidation>
    <dataValidation type="list" allowBlank="1" showErrorMessage="1" sqref="B5" xr:uid="{42E4E462-D7EC-824E-BEA4-C615A8E06D70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 t="shared" ref="F33:N33" si="4">MAX(0,IF((F32)&gt;0,((F32)*108%)*($B$23+$B$24+$B$25)-((($B$26+$B27+$B28)*F31)),0))</f>
        <v>0</v>
      </c>
      <c r="G33" s="24">
        <f t="shared" si="4"/>
        <v>0</v>
      </c>
      <c r="H33" s="24">
        <f t="shared" si="4"/>
        <v>0</v>
      </c>
      <c r="I33" s="24">
        <f t="shared" si="4"/>
        <v>0</v>
      </c>
      <c r="J33" s="24">
        <f t="shared" si="4"/>
        <v>0</v>
      </c>
      <c r="K33" s="24">
        <f t="shared" si="4"/>
        <v>0</v>
      </c>
      <c r="L33" s="24">
        <f t="shared" si="4"/>
        <v>0</v>
      </c>
      <c r="M33" s="24">
        <f t="shared" si="4"/>
        <v>0</v>
      </c>
      <c r="N33" s="114">
        <f t="shared" si="4"/>
        <v>0</v>
      </c>
    </row>
    <row r="34" spans="1:14" ht="12" customHeight="1">
      <c r="A34" s="6"/>
      <c r="B34" s="37">
        <f t="shared" ref="B34:N34" si="5">SUM(B32:B33)</f>
        <v>0</v>
      </c>
      <c r="C34" s="120">
        <f t="shared" si="5"/>
        <v>0</v>
      </c>
      <c r="D34" s="121">
        <f t="shared" si="5"/>
        <v>0</v>
      </c>
      <c r="E34" s="121">
        <f t="shared" si="5"/>
        <v>0</v>
      </c>
      <c r="F34" s="121">
        <f t="shared" si="5"/>
        <v>0</v>
      </c>
      <c r="G34" s="121">
        <f t="shared" si="5"/>
        <v>0</v>
      </c>
      <c r="H34" s="121">
        <f t="shared" si="5"/>
        <v>0</v>
      </c>
      <c r="I34" s="121">
        <f t="shared" si="5"/>
        <v>0</v>
      </c>
      <c r="J34" s="121">
        <f t="shared" si="5"/>
        <v>0</v>
      </c>
      <c r="K34" s="121">
        <f t="shared" si="5"/>
        <v>0</v>
      </c>
      <c r="L34" s="121">
        <f t="shared" si="5"/>
        <v>0</v>
      </c>
      <c r="M34" s="121">
        <f t="shared" si="5"/>
        <v>0</v>
      </c>
      <c r="N34" s="122">
        <f t="shared" si="5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6">(108%*D32)*$A$37</f>
        <v>0</v>
      </c>
      <c r="E37" s="123">
        <f t="shared" si="6"/>
        <v>0</v>
      </c>
      <c r="F37" s="123">
        <f t="shared" si="6"/>
        <v>0</v>
      </c>
      <c r="G37" s="123">
        <f t="shared" si="6"/>
        <v>0</v>
      </c>
      <c r="H37" s="123">
        <f t="shared" si="6"/>
        <v>0</v>
      </c>
      <c r="I37" s="123">
        <f t="shared" si="6"/>
        <v>0</v>
      </c>
      <c r="J37" s="123">
        <f t="shared" si="6"/>
        <v>0</v>
      </c>
      <c r="K37" s="123">
        <f t="shared" si="6"/>
        <v>0</v>
      </c>
      <c r="L37" s="123">
        <f t="shared" si="6"/>
        <v>0</v>
      </c>
      <c r="M37" s="123">
        <f t="shared" si="6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A83813E0-B36D-2F4C-AA41-9FAE0E216CD9}">
      <formula1>artiesten</formula1>
    </dataValidation>
    <dataValidation type="list" allowBlank="1" showErrorMessage="1" sqref="B5" xr:uid="{4E2ABAB4-DED8-9A44-B3B1-F6C73720C703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 t="shared" ref="F33:N33" si="4">MAX(0,IF((F32)&gt;0,((F32)*108%)*($B$23+$B$24+$B$25)-((($B$26+$B27+$B28)*F31)),0))</f>
        <v>0</v>
      </c>
      <c r="G33" s="24">
        <f t="shared" si="4"/>
        <v>0</v>
      </c>
      <c r="H33" s="24">
        <f t="shared" si="4"/>
        <v>0</v>
      </c>
      <c r="I33" s="24">
        <f t="shared" si="4"/>
        <v>0</v>
      </c>
      <c r="J33" s="24">
        <f t="shared" si="4"/>
        <v>0</v>
      </c>
      <c r="K33" s="24">
        <f t="shared" si="4"/>
        <v>0</v>
      </c>
      <c r="L33" s="24">
        <f t="shared" si="4"/>
        <v>0</v>
      </c>
      <c r="M33" s="24">
        <f t="shared" si="4"/>
        <v>0</v>
      </c>
      <c r="N33" s="114">
        <f t="shared" si="4"/>
        <v>0</v>
      </c>
    </row>
    <row r="34" spans="1:14" ht="12" customHeight="1">
      <c r="A34" s="6"/>
      <c r="B34" s="37">
        <f t="shared" ref="B34:N34" si="5">SUM(B32:B33)</f>
        <v>0</v>
      </c>
      <c r="C34" s="120">
        <f t="shared" si="5"/>
        <v>0</v>
      </c>
      <c r="D34" s="121">
        <f t="shared" si="5"/>
        <v>0</v>
      </c>
      <c r="E34" s="121">
        <f t="shared" si="5"/>
        <v>0</v>
      </c>
      <c r="F34" s="121">
        <f t="shared" si="5"/>
        <v>0</v>
      </c>
      <c r="G34" s="121">
        <f t="shared" si="5"/>
        <v>0</v>
      </c>
      <c r="H34" s="121">
        <f t="shared" si="5"/>
        <v>0</v>
      </c>
      <c r="I34" s="121">
        <f t="shared" si="5"/>
        <v>0</v>
      </c>
      <c r="J34" s="121">
        <f t="shared" si="5"/>
        <v>0</v>
      </c>
      <c r="K34" s="121">
        <f t="shared" si="5"/>
        <v>0</v>
      </c>
      <c r="L34" s="121">
        <f t="shared" si="5"/>
        <v>0</v>
      </c>
      <c r="M34" s="121">
        <f t="shared" si="5"/>
        <v>0</v>
      </c>
      <c r="N34" s="122">
        <f t="shared" si="5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6">(108%*D32)*$A$37</f>
        <v>0</v>
      </c>
      <c r="E37" s="123">
        <f t="shared" si="6"/>
        <v>0</v>
      </c>
      <c r="F37" s="123">
        <f t="shared" si="6"/>
        <v>0</v>
      </c>
      <c r="G37" s="123">
        <f t="shared" si="6"/>
        <v>0</v>
      </c>
      <c r="H37" s="123">
        <f t="shared" si="6"/>
        <v>0</v>
      </c>
      <c r="I37" s="123">
        <f t="shared" si="6"/>
        <v>0</v>
      </c>
      <c r="J37" s="123">
        <f t="shared" si="6"/>
        <v>0</v>
      </c>
      <c r="K37" s="123">
        <f t="shared" si="6"/>
        <v>0</v>
      </c>
      <c r="L37" s="123">
        <f t="shared" si="6"/>
        <v>0</v>
      </c>
      <c r="M37" s="123">
        <f t="shared" si="6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99B980D0-9943-AC4D-9DD4-7E1B3A59EBBE}">
      <formula1>artiesten</formula1>
    </dataValidation>
    <dataValidation type="list" allowBlank="1" showErrorMessage="1" sqref="B5" xr:uid="{57EAEAE5-4FF7-834E-B912-E477BB8B0F2F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 t="shared" ref="F33:N33" si="4">MAX(0,IF((F32)&gt;0,((F32)*108%)*($B$23+$B$24+$B$25)-((($B$26+$B27+$B28)*F31)),0))</f>
        <v>0</v>
      </c>
      <c r="G33" s="24">
        <f t="shared" si="4"/>
        <v>0</v>
      </c>
      <c r="H33" s="24">
        <f t="shared" si="4"/>
        <v>0</v>
      </c>
      <c r="I33" s="24">
        <f t="shared" si="4"/>
        <v>0</v>
      </c>
      <c r="J33" s="24">
        <f t="shared" si="4"/>
        <v>0</v>
      </c>
      <c r="K33" s="24">
        <f t="shared" si="4"/>
        <v>0</v>
      </c>
      <c r="L33" s="24">
        <f t="shared" si="4"/>
        <v>0</v>
      </c>
      <c r="M33" s="24">
        <f t="shared" si="4"/>
        <v>0</v>
      </c>
      <c r="N33" s="114">
        <f t="shared" si="4"/>
        <v>0</v>
      </c>
    </row>
    <row r="34" spans="1:14" ht="12" customHeight="1">
      <c r="A34" s="6"/>
      <c r="B34" s="37">
        <f t="shared" ref="B34:N34" si="5">SUM(B32:B33)</f>
        <v>0</v>
      </c>
      <c r="C34" s="120">
        <f t="shared" si="5"/>
        <v>0</v>
      </c>
      <c r="D34" s="121">
        <f t="shared" si="5"/>
        <v>0</v>
      </c>
      <c r="E34" s="121">
        <f t="shared" si="5"/>
        <v>0</v>
      </c>
      <c r="F34" s="121">
        <f t="shared" si="5"/>
        <v>0</v>
      </c>
      <c r="G34" s="121">
        <f t="shared" si="5"/>
        <v>0</v>
      </c>
      <c r="H34" s="121">
        <f t="shared" si="5"/>
        <v>0</v>
      </c>
      <c r="I34" s="121">
        <f t="shared" si="5"/>
        <v>0</v>
      </c>
      <c r="J34" s="121">
        <f t="shared" si="5"/>
        <v>0</v>
      </c>
      <c r="K34" s="121">
        <f t="shared" si="5"/>
        <v>0</v>
      </c>
      <c r="L34" s="121">
        <f t="shared" si="5"/>
        <v>0</v>
      </c>
      <c r="M34" s="121">
        <f t="shared" si="5"/>
        <v>0</v>
      </c>
      <c r="N34" s="122">
        <f t="shared" si="5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6">(108%*D32)*$A$37</f>
        <v>0</v>
      </c>
      <c r="E37" s="123">
        <f t="shared" si="6"/>
        <v>0</v>
      </c>
      <c r="F37" s="123">
        <f t="shared" si="6"/>
        <v>0</v>
      </c>
      <c r="G37" s="123">
        <f t="shared" si="6"/>
        <v>0</v>
      </c>
      <c r="H37" s="123">
        <f t="shared" si="6"/>
        <v>0</v>
      </c>
      <c r="I37" s="123">
        <f t="shared" si="6"/>
        <v>0</v>
      </c>
      <c r="J37" s="123">
        <f t="shared" si="6"/>
        <v>0</v>
      </c>
      <c r="K37" s="123">
        <f t="shared" si="6"/>
        <v>0</v>
      </c>
      <c r="L37" s="123">
        <f t="shared" si="6"/>
        <v>0</v>
      </c>
      <c r="M37" s="123">
        <f t="shared" si="6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722BE867-3CA1-234F-9F54-FDFFB5B7649A}">
      <formula1>artiesten</formula1>
    </dataValidation>
    <dataValidation type="list" allowBlank="1" showErrorMessage="1" sqref="B5" xr:uid="{86BF9EF7-2A3B-6049-B0C0-3BFA87D320D3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 t="shared" ref="F33:N33" si="4">MAX(0,IF((F32)&gt;0,((F32)*108%)*($B$23+$B$24+$B$25)-((($B$26+$B27+$B28)*F31)),0))</f>
        <v>0</v>
      </c>
      <c r="G33" s="24">
        <f t="shared" si="4"/>
        <v>0</v>
      </c>
      <c r="H33" s="24">
        <f t="shared" si="4"/>
        <v>0</v>
      </c>
      <c r="I33" s="24">
        <f t="shared" si="4"/>
        <v>0</v>
      </c>
      <c r="J33" s="24">
        <f t="shared" si="4"/>
        <v>0</v>
      </c>
      <c r="K33" s="24">
        <f t="shared" si="4"/>
        <v>0</v>
      </c>
      <c r="L33" s="24">
        <f t="shared" si="4"/>
        <v>0</v>
      </c>
      <c r="M33" s="24">
        <f t="shared" si="4"/>
        <v>0</v>
      </c>
      <c r="N33" s="114">
        <f t="shared" si="4"/>
        <v>0</v>
      </c>
    </row>
    <row r="34" spans="1:14" ht="12" customHeight="1">
      <c r="A34" s="6"/>
      <c r="B34" s="37">
        <f t="shared" ref="B34:N34" si="5">SUM(B32:B33)</f>
        <v>0</v>
      </c>
      <c r="C34" s="120">
        <f t="shared" si="5"/>
        <v>0</v>
      </c>
      <c r="D34" s="121">
        <f t="shared" si="5"/>
        <v>0</v>
      </c>
      <c r="E34" s="121">
        <f t="shared" si="5"/>
        <v>0</v>
      </c>
      <c r="F34" s="121">
        <f t="shared" si="5"/>
        <v>0</v>
      </c>
      <c r="G34" s="121">
        <f t="shared" si="5"/>
        <v>0</v>
      </c>
      <c r="H34" s="121">
        <f t="shared" si="5"/>
        <v>0</v>
      </c>
      <c r="I34" s="121">
        <f t="shared" si="5"/>
        <v>0</v>
      </c>
      <c r="J34" s="121">
        <f t="shared" si="5"/>
        <v>0</v>
      </c>
      <c r="K34" s="121">
        <f t="shared" si="5"/>
        <v>0</v>
      </c>
      <c r="L34" s="121">
        <f t="shared" si="5"/>
        <v>0</v>
      </c>
      <c r="M34" s="121">
        <f t="shared" si="5"/>
        <v>0</v>
      </c>
      <c r="N34" s="122">
        <f t="shared" si="5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6">(108%*D32)*$A$37</f>
        <v>0</v>
      </c>
      <c r="E37" s="123">
        <f t="shared" si="6"/>
        <v>0</v>
      </c>
      <c r="F37" s="123">
        <f t="shared" si="6"/>
        <v>0</v>
      </c>
      <c r="G37" s="123">
        <f t="shared" si="6"/>
        <v>0</v>
      </c>
      <c r="H37" s="123">
        <f t="shared" si="6"/>
        <v>0</v>
      </c>
      <c r="I37" s="123">
        <f t="shared" si="6"/>
        <v>0</v>
      </c>
      <c r="J37" s="123">
        <f t="shared" si="6"/>
        <v>0</v>
      </c>
      <c r="K37" s="123">
        <f t="shared" si="6"/>
        <v>0</v>
      </c>
      <c r="L37" s="123">
        <f t="shared" si="6"/>
        <v>0</v>
      </c>
      <c r="M37" s="123">
        <f t="shared" si="6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C0D32B7B-3A6D-564F-9BFE-14E53DAEF210}">
      <formula1>artiesten</formula1>
    </dataValidation>
    <dataValidation type="list" allowBlank="1" showErrorMessage="1" sqref="B5" xr:uid="{CDA9796B-6387-ED4B-8DC5-D319327C211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Z1000"/>
  <sheetViews>
    <sheetView workbookViewId="0">
      <selection activeCell="N42" sqref="N42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 t="shared" ref="F33:N33" si="4">MAX(0,IF((F32)&gt;0,((F32)*108%)*($B$23+$B$24+$B$25)-((($B$26+$B27+$B28)*F31)),0))</f>
        <v>0</v>
      </c>
      <c r="G33" s="24">
        <f t="shared" si="4"/>
        <v>0</v>
      </c>
      <c r="H33" s="24">
        <f t="shared" si="4"/>
        <v>0</v>
      </c>
      <c r="I33" s="24">
        <f t="shared" si="4"/>
        <v>0</v>
      </c>
      <c r="J33" s="24">
        <f t="shared" si="4"/>
        <v>0</v>
      </c>
      <c r="K33" s="24">
        <f t="shared" si="4"/>
        <v>0</v>
      </c>
      <c r="L33" s="24">
        <f t="shared" si="4"/>
        <v>0</v>
      </c>
      <c r="M33" s="24">
        <f t="shared" si="4"/>
        <v>0</v>
      </c>
      <c r="N33" s="114">
        <f t="shared" si="4"/>
        <v>0</v>
      </c>
    </row>
    <row r="34" spans="1:14" ht="12" customHeight="1">
      <c r="A34" s="6"/>
      <c r="B34" s="37">
        <f t="shared" ref="B34:N34" si="5">SUM(B32:B33)</f>
        <v>0</v>
      </c>
      <c r="C34" s="120">
        <f t="shared" si="5"/>
        <v>0</v>
      </c>
      <c r="D34" s="121">
        <f t="shared" si="5"/>
        <v>0</v>
      </c>
      <c r="E34" s="121">
        <f t="shared" si="5"/>
        <v>0</v>
      </c>
      <c r="F34" s="121">
        <f t="shared" si="5"/>
        <v>0</v>
      </c>
      <c r="G34" s="121">
        <f t="shared" si="5"/>
        <v>0</v>
      </c>
      <c r="H34" s="121">
        <f t="shared" si="5"/>
        <v>0</v>
      </c>
      <c r="I34" s="121">
        <f t="shared" si="5"/>
        <v>0</v>
      </c>
      <c r="J34" s="121">
        <f t="shared" si="5"/>
        <v>0</v>
      </c>
      <c r="K34" s="121">
        <f t="shared" si="5"/>
        <v>0</v>
      </c>
      <c r="L34" s="121">
        <f t="shared" si="5"/>
        <v>0</v>
      </c>
      <c r="M34" s="121">
        <f t="shared" si="5"/>
        <v>0</v>
      </c>
      <c r="N34" s="122">
        <f t="shared" si="5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6">(108%*D32)*$A$37</f>
        <v>0</v>
      </c>
      <c r="E37" s="123">
        <f t="shared" si="6"/>
        <v>0</v>
      </c>
      <c r="F37" s="123">
        <f t="shared" si="6"/>
        <v>0</v>
      </c>
      <c r="G37" s="123">
        <f t="shared" si="6"/>
        <v>0</v>
      </c>
      <c r="H37" s="123">
        <f t="shared" si="6"/>
        <v>0</v>
      </c>
      <c r="I37" s="123">
        <f t="shared" si="6"/>
        <v>0</v>
      </c>
      <c r="J37" s="123">
        <f t="shared" si="6"/>
        <v>0</v>
      </c>
      <c r="K37" s="123">
        <f t="shared" si="6"/>
        <v>0</v>
      </c>
      <c r="L37" s="123">
        <f t="shared" si="6"/>
        <v>0</v>
      </c>
      <c r="M37" s="123">
        <f t="shared" si="6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54F1400F-483B-464C-AD3D-B7B12CA34564}">
      <formula1>artiesten</formula1>
    </dataValidation>
    <dataValidation type="list" allowBlank="1" showErrorMessage="1" sqref="B5" xr:uid="{E495C23E-85DE-3640-A41C-064AA7E2CB7A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4AE5F941-E57B-BF44-A065-031DEEEE94F6}">
      <formula1>artiesten</formula1>
    </dataValidation>
    <dataValidation type="list" allowBlank="1" showErrorMessage="1" sqref="B5" xr:uid="{BB63B901-A324-E244-B12D-6D8ACC82E236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7EFE13CF-F705-5B45-969C-0D53A5831D05}">
      <formula1>artiesten</formula1>
    </dataValidation>
    <dataValidation type="list" allowBlank="1" showErrorMessage="1" sqref="B5" xr:uid="{63767FDF-CAF2-9049-8C9A-5DAC324AA463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1DBC055E-1EFB-BE43-B00C-9F9EF0D98EF4}">
      <formula1>artiesten</formula1>
    </dataValidation>
    <dataValidation type="list" allowBlank="1" showErrorMessage="1" sqref="B5" xr:uid="{6F920620-4863-F34C-A251-28B1F60A3D35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BECF92D3-FC88-DA48-AD41-405D0F04301F}">
      <formula1>artiesten</formula1>
    </dataValidation>
    <dataValidation type="list" allowBlank="1" showErrorMessage="1" sqref="B5" xr:uid="{5F5F64B6-9A6A-3C4A-A96C-0FC5AD23E88C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1:Z1000"/>
  <sheetViews>
    <sheetView workbookViewId="0">
      <selection activeCell="A67" sqref="A67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2C4104DA-1C7F-E148-A0DD-D5BD9E4C4C7D}">
      <formula1>artiesten</formula1>
    </dataValidation>
    <dataValidation type="list" allowBlank="1" showErrorMessage="1" sqref="B5" xr:uid="{0AB50253-EC39-9944-BE8F-A8CD65029414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59439294-01B3-6643-856F-9B5572E9B2A3}">
      <formula1>arbeiders</formula1>
    </dataValidation>
    <dataValidation type="list" allowBlank="1" showErrorMessage="1" sqref="B5" xr:uid="{BC298028-777B-7149-BCF5-9EF54C4E6B08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3CF6494C-5A77-BF4F-977C-87468DADD3F5}">
      <formula1>arbeiders</formula1>
    </dataValidation>
    <dataValidation type="list" allowBlank="1" showErrorMessage="1" sqref="B5" xr:uid="{E62110BE-F0BC-184E-B6C4-94EF8375DC4E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81FB0FAD-0D40-D846-87EF-8CE362A28D12}">
      <formula1>arbeiders</formula1>
    </dataValidation>
    <dataValidation type="list" allowBlank="1" showErrorMessage="1" sqref="B5" xr:uid="{22021ADD-A6C4-954A-BD55-005A9B334D44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152686AB-22E3-6A4F-8477-83EEA3B4C0C4}">
      <formula1>arbeiders</formula1>
    </dataValidation>
    <dataValidation type="list" allowBlank="1" showErrorMessage="1" sqref="B5" xr:uid="{825536BD-75B0-224E-85A3-DBE92CFF0718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5E1ABA63-027C-134B-BF1F-EB8F8160793D}">
      <formula1>arbeiders</formula1>
    </dataValidation>
    <dataValidation type="list" allowBlank="1" showErrorMessage="1" sqref="B5" xr:uid="{219EEDB4-6BB6-FC4C-B02F-793CCE295C5D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2C97F11A-000B-974D-A55F-D5F7E8161BCE}">
      <formula1>arbeiders</formula1>
    </dataValidation>
    <dataValidation type="list" allowBlank="1" showErrorMessage="1" sqref="B5" xr:uid="{BDE3898D-5943-8A4F-A0A3-C8496EA71F0A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D7B1B9FE-1C5F-204E-90D3-ED9CE157E12E}">
      <formula1>arbeiders</formula1>
    </dataValidation>
    <dataValidation type="list" allowBlank="1" showErrorMessage="1" sqref="B5" xr:uid="{DE8FB730-D06B-D447-A107-588F00C69E5C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D5A841E4-2524-AD4E-BFE6-3AD1B566BBFF}">
      <formula1>arbeiders</formula1>
    </dataValidation>
    <dataValidation type="list" allowBlank="1" showErrorMessage="1" sqref="B5" xr:uid="{E060B205-5A4E-5140-8FA0-E573BCEEDB28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4C50A52C-05FC-2142-864D-9221A83B3CD8}">
      <formula1>arbeiders</formula1>
    </dataValidation>
    <dataValidation type="list" allowBlank="1" showErrorMessage="1" sqref="B5" xr:uid="{B8266F81-C997-0B4A-A2EF-4E9516040B2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1:Z1000"/>
  <sheetViews>
    <sheetView workbookViewId="0">
      <selection activeCell="E22" sqref="E22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4E443503-3CDE-EE47-BCAE-C66D7891CED9}">
      <formula1>arbeiders</formula1>
    </dataValidation>
    <dataValidation type="list" allowBlank="1" showErrorMessage="1" sqref="B5" xr:uid="{039AC8D1-F3BF-9246-BC2A-21BF0B005CA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0070C0"/>
  </sheetPr>
  <dimension ref="A1:D1000"/>
  <sheetViews>
    <sheetView workbookViewId="0">
      <selection activeCell="E65" sqref="E65"/>
    </sheetView>
  </sheetViews>
  <sheetFormatPr defaultColWidth="14.5" defaultRowHeight="15" customHeight="1"/>
  <cols>
    <col min="1" max="1" width="15.875" customWidth="1"/>
    <col min="2" max="2" width="24.5" customWidth="1"/>
    <col min="3" max="3" width="14.5" customWidth="1"/>
    <col min="4" max="26" width="10.875" customWidth="1"/>
  </cols>
  <sheetData>
    <row r="1" spans="1:4" ht="12" customHeight="1">
      <c r="A1" s="156" t="s">
        <v>219</v>
      </c>
      <c r="B1" s="157" t="s">
        <v>220</v>
      </c>
      <c r="C1" s="157" t="s">
        <v>221</v>
      </c>
      <c r="D1" s="158" t="s">
        <v>159</v>
      </c>
    </row>
    <row r="2" spans="1:4" ht="12" customHeight="1">
      <c r="A2" s="83" t="s">
        <v>222</v>
      </c>
      <c r="B2" s="84" t="s">
        <v>223</v>
      </c>
      <c r="C2" s="84" t="s">
        <v>212</v>
      </c>
      <c r="D2" s="130" t="s">
        <v>15</v>
      </c>
    </row>
    <row r="3" spans="1:4" ht="12" customHeight="1">
      <c r="A3" s="83" t="s">
        <v>224</v>
      </c>
      <c r="B3" s="84" t="s">
        <v>207</v>
      </c>
      <c r="C3" s="84" t="s">
        <v>213</v>
      </c>
      <c r="D3" s="130"/>
    </row>
    <row r="4" spans="1:4" ht="12" customHeight="1">
      <c r="A4" s="83" t="s">
        <v>225</v>
      </c>
      <c r="B4" s="84" t="s">
        <v>210</v>
      </c>
      <c r="C4" s="84" t="s">
        <v>214</v>
      </c>
      <c r="D4" s="130"/>
    </row>
    <row r="5" spans="1:4" ht="12" customHeight="1">
      <c r="A5" s="83" t="s">
        <v>226</v>
      </c>
      <c r="B5" s="84" t="s">
        <v>227</v>
      </c>
      <c r="C5" s="84" t="s">
        <v>228</v>
      </c>
      <c r="D5" s="130"/>
    </row>
    <row r="6" spans="1:4" ht="12" customHeight="1">
      <c r="A6" s="83" t="s">
        <v>229</v>
      </c>
      <c r="B6" s="84" t="s">
        <v>230</v>
      </c>
      <c r="C6" s="84" t="s">
        <v>231</v>
      </c>
      <c r="D6" s="130"/>
    </row>
    <row r="7" spans="1:4" ht="12" customHeight="1">
      <c r="A7" s="83" t="s">
        <v>204</v>
      </c>
      <c r="B7" s="84" t="s">
        <v>211</v>
      </c>
      <c r="C7" s="84"/>
      <c r="D7" s="130"/>
    </row>
    <row r="8" spans="1:4" ht="12" customHeight="1">
      <c r="A8" s="83" t="s">
        <v>232</v>
      </c>
      <c r="B8" s="85"/>
      <c r="C8" s="84"/>
      <c r="D8" s="130"/>
    </row>
    <row r="9" spans="1:4" ht="12" customHeight="1">
      <c r="A9" s="83" t="s">
        <v>233</v>
      </c>
      <c r="B9" s="85"/>
      <c r="C9" s="84"/>
      <c r="D9" s="130"/>
    </row>
    <row r="10" spans="1:4" ht="12" customHeight="1">
      <c r="A10" s="83" t="s">
        <v>202</v>
      </c>
      <c r="B10" s="85"/>
      <c r="C10" s="84"/>
      <c r="D10" s="130"/>
    </row>
    <row r="11" spans="1:4" ht="12" customHeight="1">
      <c r="A11" s="83" t="s">
        <v>205</v>
      </c>
      <c r="B11" s="85"/>
      <c r="C11" s="84"/>
      <c r="D11" s="130"/>
    </row>
    <row r="12" spans="1:4" ht="12" customHeight="1">
      <c r="A12" s="83" t="s">
        <v>234</v>
      </c>
      <c r="B12" s="85"/>
      <c r="C12" s="84"/>
      <c r="D12" s="130"/>
    </row>
    <row r="13" spans="1:4" ht="12" customHeight="1">
      <c r="A13" s="83" t="s">
        <v>201</v>
      </c>
      <c r="B13" s="84"/>
      <c r="C13" s="84"/>
      <c r="D13" s="130"/>
    </row>
    <row r="14" spans="1:4" ht="12" customHeight="1">
      <c r="A14" s="83" t="s">
        <v>235</v>
      </c>
      <c r="B14" s="84"/>
      <c r="C14" s="84"/>
      <c r="D14" s="130"/>
    </row>
    <row r="15" spans="1:4" ht="12" customHeight="1">
      <c r="A15" s="83" t="s">
        <v>236</v>
      </c>
      <c r="B15" s="84"/>
      <c r="C15" s="84"/>
      <c r="D15" s="130"/>
    </row>
    <row r="16" spans="1:4" ht="12" customHeight="1">
      <c r="A16" s="83" t="s">
        <v>206</v>
      </c>
      <c r="B16" s="84"/>
      <c r="C16" s="84"/>
      <c r="D16" s="130"/>
    </row>
    <row r="17" spans="1:4" ht="12" customHeight="1">
      <c r="A17" s="83" t="s">
        <v>200</v>
      </c>
      <c r="B17" s="84"/>
      <c r="C17" s="84"/>
      <c r="D17" s="130"/>
    </row>
    <row r="18" spans="1:4" ht="12" customHeight="1">
      <c r="A18" s="83" t="s">
        <v>223</v>
      </c>
      <c r="B18" s="84"/>
      <c r="C18" s="159"/>
      <c r="D18" s="130"/>
    </row>
    <row r="19" spans="1:4" ht="12" customHeight="1">
      <c r="A19" s="83" t="s">
        <v>227</v>
      </c>
      <c r="B19" s="84"/>
      <c r="C19" s="85"/>
      <c r="D19" s="130"/>
    </row>
    <row r="20" spans="1:4" ht="12" customHeight="1">
      <c r="A20" s="83" t="s">
        <v>208</v>
      </c>
      <c r="B20" s="159"/>
      <c r="C20" s="85"/>
      <c r="D20" s="130"/>
    </row>
    <row r="21" spans="1:4" ht="12" customHeight="1">
      <c r="A21" s="83" t="s">
        <v>237</v>
      </c>
      <c r="B21" s="85"/>
      <c r="C21" s="85"/>
      <c r="D21" s="130"/>
    </row>
    <row r="22" spans="1:4" ht="12" customHeight="1">
      <c r="A22" s="83" t="s">
        <v>209</v>
      </c>
      <c r="B22" s="85"/>
      <c r="C22" s="85"/>
      <c r="D22" s="130"/>
    </row>
    <row r="23" spans="1:4" ht="12" customHeight="1">
      <c r="A23" s="66"/>
      <c r="B23" s="85"/>
      <c r="C23" s="85"/>
      <c r="D23" s="130"/>
    </row>
    <row r="24" spans="1:4" ht="12" customHeight="1">
      <c r="A24" s="66"/>
      <c r="B24" s="85"/>
      <c r="C24" s="85"/>
      <c r="D24" s="130"/>
    </row>
    <row r="25" spans="1:4" ht="12" customHeight="1">
      <c r="A25" s="137"/>
      <c r="B25" s="86"/>
      <c r="C25" s="86"/>
      <c r="D25" s="160"/>
    </row>
    <row r="26" spans="1:4" ht="12" customHeight="1">
      <c r="A26" s="6"/>
      <c r="B26" s="6"/>
      <c r="C26" s="6"/>
    </row>
    <row r="27" spans="1:4" ht="12" customHeight="1"/>
    <row r="28" spans="1:4" ht="12" customHeight="1"/>
    <row r="29" spans="1:4" ht="12" customHeight="1"/>
    <row r="30" spans="1:4" ht="12" customHeight="1"/>
    <row r="31" spans="1:4" ht="12" customHeight="1"/>
    <row r="32" spans="1:4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pageMargins left="0.75" right="0.75" top="1" bottom="1" header="0" footer="0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Lies Martens</dc:creator>
  <cp:keywords/>
  <dc:description/>
  <cp:lastModifiedBy/>
  <cp:revision/>
  <dcterms:created xsi:type="dcterms:W3CDTF">2015-10-26T15:43:04Z</dcterms:created>
  <dcterms:modified xsi:type="dcterms:W3CDTF">2026-01-22T12:52:39Z</dcterms:modified>
  <cp:category/>
  <cp:contentStatus/>
</cp:coreProperties>
</file>